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ublic comms\performance ads\web graphics\2026_02\"/>
    </mc:Choice>
  </mc:AlternateContent>
  <xr:revisionPtr revIDLastSave="0" documentId="8_{4BF95CAA-0834-4C6A-BD22-528FD55C54D3}" xr6:coauthVersionLast="47" xr6:coauthVersionMax="47" xr10:uidLastSave="{00000000-0000-0000-0000-000000000000}"/>
  <bookViews>
    <workbookView xWindow="28680" yWindow="-180" windowWidth="29040" windowHeight="15840" xr2:uid="{A169EDC6-19B9-4379-BD8C-D423CC280D7A}"/>
  </bookViews>
  <sheets>
    <sheet name="Summary " sheetId="1" r:id="rId1"/>
  </sheets>
  <externalReferences>
    <externalReference r:id="rId2"/>
  </externalReferences>
  <definedNames>
    <definedName name="CASH_1">#REF!</definedName>
    <definedName name="CASH_2">#REF!</definedName>
    <definedName name="CASHREV">#REF!</definedName>
    <definedName name="CO101_">#REF!</definedName>
    <definedName name="DAYSOP">#REF!</definedName>
    <definedName name="DEPR">#REF!</definedName>
    <definedName name="EXPENSE_1">#REF!</definedName>
    <definedName name="EXPENSE_2">#REF!</definedName>
    <definedName name="EXPENSE_2R">#REF!</definedName>
    <definedName name="INS">#REF!</definedName>
    <definedName name="MILES">#REF!</definedName>
    <definedName name="MISCREV">#REF!</definedName>
    <definedName name="P_R_TAX">#REF!</definedName>
    <definedName name="PLOTREV">#REF!</definedName>
    <definedName name="_xlnm.Print_Area">#REF!</definedName>
    <definedName name="PRINT_AREA_MI">#REF!</definedName>
    <definedName name="_xlnm.Print_Titles" localSheetId="0">'Summary '!$22:$23</definedName>
    <definedName name="REVENUE">#REF!</definedName>
    <definedName name="REVENUER">#REF!</definedName>
    <definedName name="TRIP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76" i="1" l="1"/>
  <c r="W77" i="1" s="1"/>
  <c r="U76" i="1"/>
  <c r="K77" i="1" s="1"/>
  <c r="N76" i="1"/>
  <c r="K76" i="1"/>
  <c r="I76" i="1"/>
  <c r="O75" i="1"/>
  <c r="K75" i="1"/>
  <c r="AA74" i="1"/>
  <c r="Z74" i="1"/>
  <c r="C74" i="1" a="1"/>
  <c r="C74" i="1" s="1"/>
  <c r="Q72" i="1"/>
  <c r="N72" i="1"/>
  <c r="L72" i="1"/>
  <c r="E72" i="1"/>
  <c r="C71" i="1"/>
  <c r="C71" i="1" a="1"/>
  <c r="S76" i="1" s="1"/>
  <c r="AA70" i="1"/>
  <c r="Z70" i="1"/>
  <c r="C70" i="1"/>
  <c r="C76" i="1" s="1"/>
  <c r="C70" i="1" a="1"/>
  <c r="P76" i="1" s="1"/>
  <c r="W68" i="1"/>
  <c r="W67" i="1"/>
  <c r="U67" i="1"/>
  <c r="R67" i="1"/>
  <c r="O67" i="1"/>
  <c r="O68" i="1" s="1"/>
  <c r="M67" i="1"/>
  <c r="M68" i="1" s="1"/>
  <c r="L67" i="1"/>
  <c r="K67" i="1"/>
  <c r="K68" i="1" s="1"/>
  <c r="I67" i="1"/>
  <c r="F67" i="1"/>
  <c r="W66" i="1"/>
  <c r="X66" i="1" s="1"/>
  <c r="Q66" i="1"/>
  <c r="O66" i="1"/>
  <c r="K66" i="1"/>
  <c r="C65" i="1"/>
  <c r="C67" i="1" s="1"/>
  <c r="C65" i="1" a="1"/>
  <c r="V67" i="1" s="1"/>
  <c r="U63" i="1"/>
  <c r="T63" i="1"/>
  <c r="R63" i="1"/>
  <c r="P63" i="1"/>
  <c r="O63" i="1"/>
  <c r="N63" i="1"/>
  <c r="M63" i="1"/>
  <c r="L63" i="1"/>
  <c r="I63" i="1"/>
  <c r="H63" i="1"/>
  <c r="F63" i="1"/>
  <c r="D63" i="1"/>
  <c r="C63" i="1"/>
  <c r="AA62" i="1"/>
  <c r="Z62" i="1"/>
  <c r="C62" i="1"/>
  <c r="C62" i="1" a="1"/>
  <c r="Z61" i="1"/>
  <c r="AA61" i="1" s="1"/>
  <c r="C61" i="1"/>
  <c r="C61" i="1" a="1"/>
  <c r="T67" i="1" s="1"/>
  <c r="V58" i="1"/>
  <c r="J58" i="1"/>
  <c r="M57" i="1"/>
  <c r="C56" i="1" a="1"/>
  <c r="W57" i="1" s="1"/>
  <c r="V54" i="1"/>
  <c r="T54" i="1"/>
  <c r="M54" i="1"/>
  <c r="J54" i="1"/>
  <c r="H54" i="1"/>
  <c r="Z53" i="1"/>
  <c r="AA53" i="1" s="1"/>
  <c r="C53" i="1"/>
  <c r="C53" i="1" a="1"/>
  <c r="C52" i="1"/>
  <c r="C52" i="1" a="1"/>
  <c r="O58" i="1" s="1"/>
  <c r="U49" i="1"/>
  <c r="N49" i="1"/>
  <c r="I49" i="1"/>
  <c r="O48" i="1"/>
  <c r="K48" i="1"/>
  <c r="AA47" i="1"/>
  <c r="Z47" i="1"/>
  <c r="C47" i="1" a="1"/>
  <c r="C47" i="1" s="1"/>
  <c r="Q45" i="1"/>
  <c r="L45" i="1"/>
  <c r="E45" i="1"/>
  <c r="C44" i="1"/>
  <c r="C44" i="1" a="1"/>
  <c r="S49" i="1" s="1"/>
  <c r="AA43" i="1"/>
  <c r="Z43" i="1"/>
  <c r="C43" i="1"/>
  <c r="C43" i="1" a="1"/>
  <c r="P49" i="1" s="1"/>
  <c r="W41" i="1"/>
  <c r="W40" i="1"/>
  <c r="U40" i="1"/>
  <c r="R40" i="1"/>
  <c r="O40" i="1"/>
  <c r="O41" i="1" s="1"/>
  <c r="M40" i="1"/>
  <c r="M41" i="1" s="1"/>
  <c r="L40" i="1"/>
  <c r="K40" i="1"/>
  <c r="K41" i="1" s="1"/>
  <c r="I40" i="1"/>
  <c r="F40" i="1"/>
  <c r="W39" i="1"/>
  <c r="X39" i="1" s="1"/>
  <c r="Q39" i="1"/>
  <c r="O39" i="1"/>
  <c r="K39" i="1"/>
  <c r="C38" i="1"/>
  <c r="C40" i="1" s="1"/>
  <c r="C38" i="1" a="1"/>
  <c r="M39" i="1" s="1"/>
  <c r="U36" i="1"/>
  <c r="T36" i="1"/>
  <c r="R36" i="1"/>
  <c r="P36" i="1"/>
  <c r="O36" i="1"/>
  <c r="N36" i="1"/>
  <c r="L36" i="1"/>
  <c r="I36" i="1"/>
  <c r="H36" i="1"/>
  <c r="F36" i="1"/>
  <c r="D36" i="1"/>
  <c r="C36" i="1"/>
  <c r="AA35" i="1"/>
  <c r="Z35" i="1"/>
  <c r="C35" i="1"/>
  <c r="C35" i="1" a="1"/>
  <c r="Z34" i="1"/>
  <c r="AA34" i="1" s="1"/>
  <c r="C34" i="1"/>
  <c r="C34" i="1" a="1"/>
  <c r="V40" i="1" s="1"/>
  <c r="V31" i="1"/>
  <c r="J31" i="1"/>
  <c r="M30" i="1"/>
  <c r="C29" i="1" a="1"/>
  <c r="W30" i="1" s="1"/>
  <c r="T27" i="1"/>
  <c r="M27" i="1"/>
  <c r="H27" i="1"/>
  <c r="Z26" i="1"/>
  <c r="AA26" i="1" s="1"/>
  <c r="C26" i="1"/>
  <c r="C26" i="1" a="1"/>
  <c r="C25" i="1"/>
  <c r="C25" i="1" a="1"/>
  <c r="O31" i="1" s="1"/>
  <c r="P20" i="1"/>
  <c r="C18" i="1" a="1"/>
  <c r="M19" i="1" s="1"/>
  <c r="W16" i="1"/>
  <c r="Q16" i="1"/>
  <c r="P16" i="1"/>
  <c r="J16" i="1"/>
  <c r="E16" i="1"/>
  <c r="D16" i="1"/>
  <c r="AA15" i="1"/>
  <c r="AB15" i="1" s="1"/>
  <c r="C15" i="1"/>
  <c r="C15" i="1" a="1"/>
  <c r="C14" i="1" a="1"/>
  <c r="V20" i="1" s="1"/>
  <c r="Y8" i="1"/>
  <c r="O8" i="1"/>
  <c r="K8" i="1"/>
  <c r="AB7" i="1"/>
  <c r="AA7" i="1"/>
  <c r="C7" i="1" a="1"/>
  <c r="C7" i="1" s="1"/>
  <c r="AB4" i="1"/>
  <c r="AA4" i="1"/>
  <c r="C4" i="1"/>
  <c r="C4" i="1" a="1"/>
  <c r="C3" i="1" a="1"/>
  <c r="S9" i="1" s="1"/>
  <c r="Q46" i="1" l="1"/>
  <c r="Z8" i="1"/>
  <c r="C49" i="1"/>
  <c r="C31" i="1"/>
  <c r="Z49" i="1"/>
  <c r="AA49" i="1" s="1"/>
  <c r="M5" i="1"/>
  <c r="G9" i="1"/>
  <c r="T9" i="1"/>
  <c r="O19" i="1"/>
  <c r="J20" i="1"/>
  <c r="W20" i="1"/>
  <c r="G27" i="1"/>
  <c r="S27" i="1"/>
  <c r="D31" i="1"/>
  <c r="P31" i="1"/>
  <c r="K45" i="1"/>
  <c r="K46" i="1" s="1"/>
  <c r="W45" i="1"/>
  <c r="H49" i="1"/>
  <c r="T49" i="1"/>
  <c r="G54" i="1"/>
  <c r="S54" i="1"/>
  <c r="D58" i="1"/>
  <c r="P58" i="1"/>
  <c r="M64" i="1"/>
  <c r="K72" i="1"/>
  <c r="K73" i="1" s="1"/>
  <c r="W72" i="1"/>
  <c r="W73" i="1" s="1"/>
  <c r="H76" i="1"/>
  <c r="T76" i="1"/>
  <c r="N5" i="1"/>
  <c r="H9" i="1"/>
  <c r="U9" i="1"/>
  <c r="Q19" i="1"/>
  <c r="K20" i="1"/>
  <c r="X20" i="1"/>
  <c r="E31" i="1"/>
  <c r="Q31" i="1"/>
  <c r="O37" i="1"/>
  <c r="E58" i="1"/>
  <c r="Q58" i="1"/>
  <c r="Q59" i="1" s="1"/>
  <c r="O64" i="1"/>
  <c r="O5" i="1"/>
  <c r="M8" i="1"/>
  <c r="I9" i="1"/>
  <c r="V9" i="1"/>
  <c r="F16" i="1"/>
  <c r="S16" i="1"/>
  <c r="S19" i="1"/>
  <c r="L20" i="1"/>
  <c r="Y20" i="1"/>
  <c r="Z25" i="1"/>
  <c r="AA25" i="1" s="1"/>
  <c r="I27" i="1"/>
  <c r="U27" i="1"/>
  <c r="C29" i="1"/>
  <c r="F31" i="1"/>
  <c r="R31" i="1"/>
  <c r="E36" i="1"/>
  <c r="Q36" i="1"/>
  <c r="Q37" i="1" s="1"/>
  <c r="N40" i="1"/>
  <c r="Z44" i="1"/>
  <c r="AA44" i="1" s="1"/>
  <c r="M45" i="1"/>
  <c r="M48" i="1"/>
  <c r="J49" i="1"/>
  <c r="V49" i="1"/>
  <c r="Z52" i="1"/>
  <c r="AA52" i="1" s="1"/>
  <c r="I54" i="1"/>
  <c r="U54" i="1"/>
  <c r="C56" i="1"/>
  <c r="C58" i="1" s="1"/>
  <c r="F58" i="1"/>
  <c r="R58" i="1"/>
  <c r="E63" i="1"/>
  <c r="Q63" i="1"/>
  <c r="Q64" i="1" s="1"/>
  <c r="N67" i="1"/>
  <c r="Z71" i="1"/>
  <c r="AA71" i="1" s="1"/>
  <c r="M72" i="1"/>
  <c r="M73" i="1" s="1"/>
  <c r="M75" i="1"/>
  <c r="J76" i="1"/>
  <c r="V76" i="1"/>
  <c r="T16" i="1"/>
  <c r="Y19" i="1"/>
  <c r="Z19" i="1" s="1"/>
  <c r="V27" i="1"/>
  <c r="Z29" i="1"/>
  <c r="AA29" i="1" s="1"/>
  <c r="G31" i="1"/>
  <c r="N45" i="1"/>
  <c r="K49" i="1"/>
  <c r="K50" i="1" s="1"/>
  <c r="S58" i="1"/>
  <c r="E5" i="1"/>
  <c r="Q5" i="1"/>
  <c r="Q6" i="1" s="1"/>
  <c r="Q8" i="1"/>
  <c r="K9" i="1"/>
  <c r="X9" i="1"/>
  <c r="C14" i="1"/>
  <c r="H16" i="1"/>
  <c r="U16" i="1"/>
  <c r="N20" i="1"/>
  <c r="K27" i="1"/>
  <c r="W27" i="1"/>
  <c r="H31" i="1"/>
  <c r="T31" i="1"/>
  <c r="G36" i="1"/>
  <c r="S36" i="1"/>
  <c r="D40" i="1"/>
  <c r="P40" i="1"/>
  <c r="C45" i="1"/>
  <c r="O45" i="1"/>
  <c r="Q48" i="1"/>
  <c r="L49" i="1"/>
  <c r="K54" i="1"/>
  <c r="W54" i="1"/>
  <c r="W55" i="1" s="1"/>
  <c r="H58" i="1"/>
  <c r="T58" i="1"/>
  <c r="G63" i="1"/>
  <c r="S63" i="1"/>
  <c r="Z63" i="1" s="1"/>
  <c r="AA63" i="1" s="1"/>
  <c r="D67" i="1"/>
  <c r="P67" i="1"/>
  <c r="C72" i="1"/>
  <c r="O72" i="1"/>
  <c r="O73" i="1" s="1"/>
  <c r="Q75" i="1"/>
  <c r="L76" i="1"/>
  <c r="D5" i="1"/>
  <c r="P5" i="1"/>
  <c r="J9" i="1"/>
  <c r="W9" i="1"/>
  <c r="S10" i="1" s="1"/>
  <c r="G16" i="1"/>
  <c r="M20" i="1"/>
  <c r="M21" i="1" s="1"/>
  <c r="J27" i="1"/>
  <c r="S31" i="1"/>
  <c r="W49" i="1"/>
  <c r="W50" i="1" s="1"/>
  <c r="Z56" i="1"/>
  <c r="AA56" i="1" s="1"/>
  <c r="G58" i="1"/>
  <c r="F5" i="1"/>
  <c r="S5" i="1"/>
  <c r="S8" i="1"/>
  <c r="L9" i="1"/>
  <c r="Y9" i="1"/>
  <c r="Y10" i="1" s="1"/>
  <c r="AA14" i="1"/>
  <c r="AB14" i="1" s="1"/>
  <c r="I16" i="1"/>
  <c r="AA16" i="1" s="1"/>
  <c r="AB16" i="1" s="1"/>
  <c r="V16" i="1"/>
  <c r="O20" i="1"/>
  <c r="L27" i="1"/>
  <c r="K30" i="1"/>
  <c r="I31" i="1"/>
  <c r="Z31" i="1" s="1"/>
  <c r="U31" i="1"/>
  <c r="E40" i="1"/>
  <c r="Q40" i="1"/>
  <c r="D45" i="1"/>
  <c r="P45" i="1"/>
  <c r="W48" i="1"/>
  <c r="X48" i="1" s="1"/>
  <c r="M49" i="1"/>
  <c r="M50" i="1" s="1"/>
  <c r="L54" i="1"/>
  <c r="K57" i="1"/>
  <c r="I58" i="1"/>
  <c r="U58" i="1"/>
  <c r="E67" i="1"/>
  <c r="Q67" i="1"/>
  <c r="D72" i="1"/>
  <c r="P72" i="1"/>
  <c r="W75" i="1"/>
  <c r="M76" i="1"/>
  <c r="M77" i="1" s="1"/>
  <c r="C3" i="1"/>
  <c r="H5" i="1"/>
  <c r="U5" i="1"/>
  <c r="N9" i="1"/>
  <c r="K16" i="1"/>
  <c r="X16" i="1"/>
  <c r="C18" i="1"/>
  <c r="E20" i="1"/>
  <c r="Q20" i="1"/>
  <c r="N27" i="1"/>
  <c r="O30" i="1"/>
  <c r="K31" i="1"/>
  <c r="K32" i="1" s="1"/>
  <c r="W31" i="1"/>
  <c r="W32" i="1" s="1"/>
  <c r="J36" i="1"/>
  <c r="V36" i="1"/>
  <c r="Z38" i="1"/>
  <c r="AA38" i="1" s="1"/>
  <c r="G40" i="1"/>
  <c r="S40" i="1"/>
  <c r="F45" i="1"/>
  <c r="R45" i="1"/>
  <c r="O49" i="1"/>
  <c r="O50" i="1" s="1"/>
  <c r="N54" i="1"/>
  <c r="O57" i="1"/>
  <c r="K58" i="1"/>
  <c r="K59" i="1" s="1"/>
  <c r="W58" i="1"/>
  <c r="W59" i="1" s="1"/>
  <c r="X59" i="1" s="1"/>
  <c r="J63" i="1"/>
  <c r="V63" i="1"/>
  <c r="Z65" i="1"/>
  <c r="AA65" i="1" s="1"/>
  <c r="G67" i="1"/>
  <c r="S67" i="1"/>
  <c r="F72" i="1"/>
  <c r="R72" i="1"/>
  <c r="O76" i="1"/>
  <c r="O77" i="1" s="1"/>
  <c r="G5" i="1"/>
  <c r="T5" i="1"/>
  <c r="M9" i="1"/>
  <c r="M10" i="1" s="1"/>
  <c r="D20" i="1"/>
  <c r="AA3" i="1"/>
  <c r="AB3" i="1" s="1"/>
  <c r="I5" i="1"/>
  <c r="V5" i="1"/>
  <c r="O9" i="1"/>
  <c r="L16" i="1"/>
  <c r="Y16" i="1"/>
  <c r="AA18" i="1"/>
  <c r="AB18" i="1" s="1"/>
  <c r="F20" i="1"/>
  <c r="S20" i="1"/>
  <c r="C27" i="1"/>
  <c r="O27" i="1"/>
  <c r="Q30" i="1"/>
  <c r="X30" i="1" s="1"/>
  <c r="L31" i="1"/>
  <c r="K36" i="1"/>
  <c r="K37" i="1" s="1"/>
  <c r="W36" i="1"/>
  <c r="W37" i="1" s="1"/>
  <c r="H40" i="1"/>
  <c r="T40" i="1"/>
  <c r="G45" i="1"/>
  <c r="S45" i="1"/>
  <c r="D49" i="1"/>
  <c r="C54" i="1"/>
  <c r="O54" i="1"/>
  <c r="O55" i="1" s="1"/>
  <c r="Q57" i="1"/>
  <c r="X57" i="1" s="1"/>
  <c r="L58" i="1"/>
  <c r="K63" i="1"/>
  <c r="K64" i="1" s="1"/>
  <c r="W63" i="1"/>
  <c r="W64" i="1" s="1"/>
  <c r="X64" i="1" s="1"/>
  <c r="H67" i="1"/>
  <c r="G72" i="1"/>
  <c r="S72" i="1"/>
  <c r="D76" i="1"/>
  <c r="J5" i="1"/>
  <c r="W5" i="1"/>
  <c r="D9" i="1"/>
  <c r="P9" i="1"/>
  <c r="M16" i="1"/>
  <c r="G20" i="1"/>
  <c r="T20" i="1"/>
  <c r="D27" i="1"/>
  <c r="P27" i="1"/>
  <c r="M31" i="1"/>
  <c r="H45" i="1"/>
  <c r="T45" i="1"/>
  <c r="E49" i="1"/>
  <c r="Q49" i="1"/>
  <c r="Q50" i="1" s="1"/>
  <c r="D54" i="1"/>
  <c r="P54" i="1"/>
  <c r="M58" i="1"/>
  <c r="M59" i="1" s="1"/>
  <c r="H72" i="1"/>
  <c r="T72" i="1"/>
  <c r="E76" i="1"/>
  <c r="Q76" i="1"/>
  <c r="Q77" i="1" s="1"/>
  <c r="X77" i="1" s="1"/>
  <c r="K5" i="1"/>
  <c r="K6" i="1" s="1"/>
  <c r="X5" i="1"/>
  <c r="E9" i="1"/>
  <c r="Q9" i="1"/>
  <c r="N16" i="1"/>
  <c r="K19" i="1"/>
  <c r="H20" i="1"/>
  <c r="U20" i="1"/>
  <c r="E27" i="1"/>
  <c r="Q27" i="1"/>
  <c r="Q28" i="1" s="1"/>
  <c r="N31" i="1"/>
  <c r="M36" i="1"/>
  <c r="M37" i="1" s="1"/>
  <c r="J40" i="1"/>
  <c r="I45" i="1"/>
  <c r="U45" i="1"/>
  <c r="F49" i="1"/>
  <c r="R49" i="1"/>
  <c r="E54" i="1"/>
  <c r="Q54" i="1"/>
  <c r="Q55" i="1" s="1"/>
  <c r="N58" i="1"/>
  <c r="M66" i="1"/>
  <c r="J67" i="1"/>
  <c r="I72" i="1"/>
  <c r="U72" i="1"/>
  <c r="F76" i="1"/>
  <c r="R76" i="1"/>
  <c r="L5" i="1"/>
  <c r="Y5" i="1"/>
  <c r="F9" i="1"/>
  <c r="O16" i="1"/>
  <c r="I20" i="1"/>
  <c r="F27" i="1"/>
  <c r="R27" i="1"/>
  <c r="J45" i="1"/>
  <c r="V45" i="1"/>
  <c r="G49" i="1"/>
  <c r="F54" i="1"/>
  <c r="R54" i="1"/>
  <c r="J72" i="1"/>
  <c r="V72" i="1"/>
  <c r="G76" i="1"/>
  <c r="Y17" i="1" l="1"/>
  <c r="AA31" i="1"/>
  <c r="M32" i="1"/>
  <c r="O10" i="1"/>
  <c r="K17" i="1"/>
  <c r="Z58" i="1"/>
  <c r="AA58" i="1" s="1"/>
  <c r="X50" i="1"/>
  <c r="C16" i="1"/>
  <c r="C20" i="1"/>
  <c r="AA9" i="1"/>
  <c r="AB9" i="1" s="1"/>
  <c r="Z76" i="1"/>
  <c r="AA76" i="1" s="1"/>
  <c r="Z27" i="1"/>
  <c r="AA27" i="1" s="1"/>
  <c r="O46" i="1"/>
  <c r="O21" i="1"/>
  <c r="M6" i="1"/>
  <c r="M28" i="1"/>
  <c r="M17" i="1"/>
  <c r="K21" i="1"/>
  <c r="Z36" i="1"/>
  <c r="AA36" i="1" s="1"/>
  <c r="Z45" i="1"/>
  <c r="AA45" i="1" s="1"/>
  <c r="X37" i="1"/>
  <c r="Q73" i="1"/>
  <c r="Z72" i="1"/>
  <c r="AA72" i="1" s="1"/>
  <c r="AA5" i="1"/>
  <c r="AB5" i="1" s="1"/>
  <c r="K10" i="1"/>
  <c r="Z54" i="1"/>
  <c r="AA54" i="1" s="1"/>
  <c r="O6" i="1"/>
  <c r="W46" i="1"/>
  <c r="X46" i="1" s="1"/>
  <c r="Q17" i="1"/>
  <c r="O28" i="1"/>
  <c r="X73" i="1"/>
  <c r="AA20" i="1"/>
  <c r="AB20" i="1" s="1"/>
  <c r="X75" i="1"/>
  <c r="O17" i="1"/>
  <c r="Q41" i="1"/>
  <c r="X41" i="1" s="1"/>
  <c r="Z40" i="1"/>
  <c r="AA40" i="1" s="1"/>
  <c r="Q21" i="1"/>
  <c r="K55" i="1"/>
  <c r="K28" i="1"/>
  <c r="O32" i="1"/>
  <c r="X32" i="1"/>
  <c r="C9" i="1"/>
  <c r="C5" i="1"/>
  <c r="Z10" i="1"/>
  <c r="Y21" i="1"/>
  <c r="S21" i="1"/>
  <c r="X55" i="1"/>
  <c r="W28" i="1"/>
  <c r="X28" i="1" s="1"/>
  <c r="M46" i="1"/>
  <c r="Q32" i="1"/>
  <c r="S6" i="1"/>
  <c r="Y6" i="1"/>
  <c r="Z6" i="1" s="1"/>
  <c r="Q10" i="1"/>
  <c r="Q68" i="1"/>
  <c r="X68" i="1" s="1"/>
  <c r="Z67" i="1"/>
  <c r="AA67" i="1" s="1"/>
  <c r="S17" i="1"/>
  <c r="M55" i="1"/>
  <c r="O59" i="1"/>
  <c r="Z21" i="1" l="1"/>
  <c r="Z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<sst xmlns="http://schemas.openxmlformats.org/spreadsheetml/2006/main" count="132" uniqueCount="23">
  <si>
    <t>SCHEDULED</t>
  </si>
  <si>
    <t>CANCELLED DUE TO</t>
  </si>
  <si>
    <t>DIVERTED</t>
  </si>
  <si>
    <t>EXTRA</t>
  </si>
  <si>
    <t>TOTAL</t>
  </si>
  <si>
    <t xml:space="preserve">Year </t>
  </si>
  <si>
    <t>BUDGETED</t>
  </si>
  <si>
    <t>AVAILABLE</t>
  </si>
  <si>
    <t>SWITCHED</t>
  </si>
  <si>
    <t>SUB-TOTAL</t>
  </si>
  <si>
    <t>MECHANICAL</t>
  </si>
  <si>
    <t>WEATHER</t>
  </si>
  <si>
    <t>OTHER</t>
  </si>
  <si>
    <t>CREWING</t>
  </si>
  <si>
    <t>BETWEEN WOODS HOLE &amp; VINEYARD HAVEN</t>
  </si>
  <si>
    <t>BETWEEN WOODS HOLE &amp; OAK BLUFFS</t>
  </si>
  <si>
    <t xml:space="preserve">VINEYARD SUBTOTAL </t>
  </si>
  <si>
    <t>VINEYARD PERCENTAGES</t>
  </si>
  <si>
    <t>Ran successfully</t>
  </si>
  <si>
    <t>BETWEEN MAINLAND &amp; NANTUCKET</t>
  </si>
  <si>
    <t xml:space="preserve">NANTUCKET PERCENTAGES </t>
  </si>
  <si>
    <t>ALL TRIPS YEAR TO DATE</t>
  </si>
  <si>
    <t xml:space="preserve">    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</si>
</sst>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2" fillId="0" borderId="0" xfId="0" applyFont="1"/>
    <xf numFmtId="0" fontId="4" fillId="0" borderId="1" xfId="3" applyFont="1" applyBorder="1" applyAlignment="1">
      <alignment horizontal="center"/>
    </xf>
    <xf numFmtId="0" fontId="4" fillId="0" borderId="0" xfId="3" applyFont="1"/>
    <xf numFmtId="0" fontId="4" fillId="0" borderId="1" xfId="3" applyFont="1" applyBorder="1" applyAlignment="1">
      <alignment horizontal="right"/>
    </xf>
    <xf numFmtId="0" fontId="4" fillId="0" borderId="0" xfId="3" applyFont="1" applyAlignment="1">
      <alignment horizontal="right"/>
    </xf>
    <xf numFmtId="0" fontId="5" fillId="0" borderId="0" xfId="3" applyFont="1" applyAlignment="1">
      <alignment horizontal="center"/>
    </xf>
    <xf numFmtId="164" fontId="2" fillId="0" borderId="0" xfId="1" applyNumberFormat="1" applyFont="1"/>
    <xf numFmtId="164" fontId="2" fillId="0" borderId="0" xfId="1" applyNumberFormat="1" applyFont="1" applyFill="1"/>
    <xf numFmtId="164" fontId="2" fillId="0" borderId="0" xfId="0" applyNumberFormat="1" applyFont="1"/>
    <xf numFmtId="0" fontId="4" fillId="0" borderId="0" xfId="3" applyFont="1" applyAlignment="1">
      <alignment horizontal="left" indent="2"/>
    </xf>
    <xf numFmtId="0" fontId="4" fillId="2" borderId="0" xfId="3" applyFont="1" applyFill="1" applyAlignment="1">
      <alignment horizontal="left" indent="2"/>
    </xf>
    <xf numFmtId="0" fontId="4" fillId="2" borderId="0" xfId="3" applyFont="1" applyFill="1"/>
    <xf numFmtId="164" fontId="2" fillId="2" borderId="0" xfId="1" applyNumberFormat="1" applyFont="1" applyFill="1"/>
    <xf numFmtId="165" fontId="6" fillId="2" borderId="0" xfId="2" applyNumberFormat="1" applyFont="1" applyFill="1"/>
    <xf numFmtId="164" fontId="6" fillId="2" borderId="0" xfId="1" applyNumberFormat="1" applyFont="1" applyFill="1"/>
    <xf numFmtId="164" fontId="7" fillId="0" borderId="2" xfId="1" applyNumberFormat="1" applyFont="1" applyFill="1" applyBorder="1"/>
    <xf numFmtId="164" fontId="7" fillId="0" borderId="3" xfId="1" applyNumberFormat="1" applyFont="1" applyFill="1" applyBorder="1"/>
    <xf numFmtId="165" fontId="7" fillId="0" borderId="4" xfId="2" applyNumberFormat="1" applyFont="1" applyFill="1" applyBorder="1"/>
    <xf numFmtId="165" fontId="2" fillId="0" borderId="0" xfId="0" applyNumberFormat="1" applyFont="1"/>
    <xf numFmtId="0" fontId="2" fillId="2" borderId="0" xfId="0" applyFont="1" applyFill="1"/>
    <xf numFmtId="0" fontId="8" fillId="0" borderId="0" xfId="3" applyFont="1"/>
    <xf numFmtId="165" fontId="2" fillId="2" borderId="0" xfId="2" applyNumberFormat="1" applyFont="1" applyFill="1"/>
    <xf numFmtId="0" fontId="7" fillId="0" borderId="0" xfId="0" applyFont="1"/>
  </cellXfs>
  <cellStyles count="4">
    <cellStyle name="Comma" xfId="1" builtinId="3"/>
    <cellStyle name="Normal" xfId="0" builtinId="0"/>
    <cellStyle name="Normal 2" xfId="3" xr:uid="{AE1D5964-01BE-4613-BC3C-599D3F597C2C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ublic%20comms\performance%20ads\Performance%20stats_with%20crewing.xlsx" TargetMode="External"/><Relationship Id="rId1" Type="http://schemas.openxmlformats.org/officeDocument/2006/relationships/externalLinkPath" Target="/Public%20comms/performance%20ads/Performance%20stats_with%20crew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"/>
      <sheetName val="Chart"/>
      <sheetName val="Sheet5"/>
      <sheetName val="Pcts only - 2026"/>
      <sheetName val="Pcts only - 2024-2019"/>
      <sheetName val="TRIPS 2026 (CREWING)"/>
      <sheetName val="TRIPS 2025"/>
      <sheetName val="TRIPS 2024"/>
      <sheetName val="TRIPS 2023"/>
      <sheetName val="TRIPS 2022"/>
      <sheetName val="TRIPS 2021"/>
      <sheetName val="TRIPS 2020"/>
      <sheetName val="TRIPS 2019"/>
      <sheetName val="blank"/>
    </sheetNames>
    <sheetDataSet>
      <sheetData sheetId="0"/>
      <sheetData sheetId="1"/>
      <sheetData sheetId="2"/>
      <sheetData sheetId="3"/>
      <sheetData sheetId="4"/>
      <sheetData sheetId="5">
        <row r="75">
          <cell r="C75">
            <v>2354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2354</v>
          </cell>
          <cell r="J75">
            <v>0</v>
          </cell>
          <cell r="K75">
            <v>10</v>
          </cell>
          <cell r="L75">
            <v>0</v>
          </cell>
          <cell r="M75">
            <v>109</v>
          </cell>
          <cell r="N75">
            <v>0</v>
          </cell>
          <cell r="O75">
            <v>158</v>
          </cell>
          <cell r="Q75">
            <v>5</v>
          </cell>
          <cell r="R75">
            <v>0</v>
          </cell>
          <cell r="S75">
            <v>282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2072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</row>
        <row r="107">
          <cell r="C107">
            <v>682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682</v>
          </cell>
          <cell r="J107">
            <v>0</v>
          </cell>
          <cell r="K107">
            <v>2</v>
          </cell>
          <cell r="L107">
            <v>0</v>
          </cell>
          <cell r="M107">
            <v>37</v>
          </cell>
          <cell r="N107">
            <v>0</v>
          </cell>
          <cell r="O107">
            <v>10</v>
          </cell>
          <cell r="Q107">
            <v>2</v>
          </cell>
          <cell r="R107">
            <v>0</v>
          </cell>
          <cell r="S107">
            <v>51</v>
          </cell>
          <cell r="T107">
            <v>0</v>
          </cell>
          <cell r="U107">
            <v>0</v>
          </cell>
          <cell r="V107">
            <v>0</v>
          </cell>
          <cell r="W107">
            <v>23</v>
          </cell>
          <cell r="X107">
            <v>0</v>
          </cell>
          <cell r="Y107">
            <v>654</v>
          </cell>
        </row>
      </sheetData>
      <sheetData sheetId="6">
        <row r="679">
          <cell r="C679">
            <v>14150</v>
          </cell>
          <cell r="D679">
            <v>0</v>
          </cell>
          <cell r="E679">
            <v>80</v>
          </cell>
          <cell r="F679">
            <v>0</v>
          </cell>
          <cell r="G679">
            <v>0</v>
          </cell>
          <cell r="H679">
            <v>0</v>
          </cell>
          <cell r="I679">
            <v>14230</v>
          </cell>
          <cell r="J679">
            <v>0</v>
          </cell>
          <cell r="K679">
            <v>52</v>
          </cell>
          <cell r="L679">
            <v>0</v>
          </cell>
          <cell r="M679">
            <v>195</v>
          </cell>
          <cell r="N679">
            <v>0</v>
          </cell>
          <cell r="O679">
            <v>257</v>
          </cell>
          <cell r="P679">
            <v>0</v>
          </cell>
          <cell r="Q679">
            <v>10</v>
          </cell>
          <cell r="R679">
            <v>0</v>
          </cell>
          <cell r="S679">
            <v>514</v>
          </cell>
          <cell r="T679">
            <v>0</v>
          </cell>
          <cell r="U679">
            <v>348</v>
          </cell>
          <cell r="V679">
            <v>0</v>
          </cell>
          <cell r="W679">
            <v>74</v>
          </cell>
          <cell r="X679">
            <v>0</v>
          </cell>
          <cell r="Y679">
            <v>14138</v>
          </cell>
        </row>
        <row r="694">
          <cell r="C694">
            <v>2844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2844</v>
          </cell>
          <cell r="J694">
            <v>0</v>
          </cell>
          <cell r="K694">
            <v>12</v>
          </cell>
          <cell r="L694">
            <v>0</v>
          </cell>
          <cell r="M694">
            <v>37</v>
          </cell>
          <cell r="N694">
            <v>0</v>
          </cell>
          <cell r="O694">
            <v>18</v>
          </cell>
          <cell r="P694">
            <v>0</v>
          </cell>
          <cell r="Q694">
            <v>0</v>
          </cell>
          <cell r="R694">
            <v>0</v>
          </cell>
          <cell r="S694">
            <v>67</v>
          </cell>
          <cell r="T694">
            <v>0</v>
          </cell>
          <cell r="U694">
            <v>-348</v>
          </cell>
          <cell r="V694">
            <v>0</v>
          </cell>
          <cell r="W694">
            <v>0</v>
          </cell>
          <cell r="X694">
            <v>0</v>
          </cell>
          <cell r="Y694">
            <v>2429</v>
          </cell>
        </row>
        <row r="709">
          <cell r="C709">
            <v>8070</v>
          </cell>
          <cell r="D709">
            <v>0</v>
          </cell>
          <cell r="E709">
            <v>32</v>
          </cell>
          <cell r="F709">
            <v>0</v>
          </cell>
          <cell r="G709">
            <v>0</v>
          </cell>
          <cell r="H709">
            <v>0</v>
          </cell>
          <cell r="I709">
            <v>8102</v>
          </cell>
          <cell r="J709">
            <v>0</v>
          </cell>
          <cell r="K709">
            <v>65</v>
          </cell>
          <cell r="L709">
            <v>0</v>
          </cell>
          <cell r="M709">
            <v>241</v>
          </cell>
          <cell r="N709">
            <v>0</v>
          </cell>
          <cell r="O709">
            <v>343</v>
          </cell>
          <cell r="P709">
            <v>0</v>
          </cell>
          <cell r="Q709">
            <v>6</v>
          </cell>
          <cell r="R709">
            <v>0</v>
          </cell>
          <cell r="S709">
            <v>655</v>
          </cell>
          <cell r="T709">
            <v>0</v>
          </cell>
          <cell r="U709">
            <v>0</v>
          </cell>
          <cell r="V709">
            <v>0</v>
          </cell>
          <cell r="W709">
            <v>60</v>
          </cell>
          <cell r="X709">
            <v>0</v>
          </cell>
          <cell r="Y709">
            <v>7507</v>
          </cell>
        </row>
      </sheetData>
      <sheetData sheetId="7">
        <row r="624">
          <cell r="C624">
            <v>14486</v>
          </cell>
          <cell r="D624">
            <v>0</v>
          </cell>
          <cell r="E624">
            <v>173</v>
          </cell>
          <cell r="F624">
            <v>0</v>
          </cell>
          <cell r="G624">
            <v>2</v>
          </cell>
          <cell r="H624">
            <v>0</v>
          </cell>
          <cell r="I624">
            <v>14661</v>
          </cell>
          <cell r="J624">
            <v>0</v>
          </cell>
          <cell r="K624">
            <v>88</v>
          </cell>
          <cell r="L624">
            <v>0</v>
          </cell>
          <cell r="M624">
            <v>200</v>
          </cell>
          <cell r="N624">
            <v>0</v>
          </cell>
          <cell r="O624">
            <v>608</v>
          </cell>
          <cell r="P624">
            <v>0</v>
          </cell>
          <cell r="Q624">
            <v>896</v>
          </cell>
          <cell r="R624">
            <v>0</v>
          </cell>
          <cell r="S624">
            <v>306</v>
          </cell>
          <cell r="T624">
            <v>0</v>
          </cell>
          <cell r="U624">
            <v>47</v>
          </cell>
          <cell r="V624">
            <v>0</v>
          </cell>
          <cell r="W624">
            <v>14118</v>
          </cell>
        </row>
        <row r="639">
          <cell r="C639">
            <v>2868</v>
          </cell>
          <cell r="D639">
            <v>0</v>
          </cell>
          <cell r="E639">
            <v>2</v>
          </cell>
          <cell r="F639">
            <v>0</v>
          </cell>
          <cell r="G639">
            <v>0</v>
          </cell>
          <cell r="H639">
            <v>0</v>
          </cell>
          <cell r="I639">
            <v>2870</v>
          </cell>
          <cell r="J639">
            <v>0</v>
          </cell>
          <cell r="K639">
            <v>10</v>
          </cell>
          <cell r="L639">
            <v>0</v>
          </cell>
          <cell r="M639">
            <v>4</v>
          </cell>
          <cell r="N639">
            <v>0</v>
          </cell>
          <cell r="O639">
            <v>80</v>
          </cell>
          <cell r="P639">
            <v>0</v>
          </cell>
          <cell r="Q639">
            <v>94</v>
          </cell>
          <cell r="R639">
            <v>0</v>
          </cell>
          <cell r="S639">
            <v>-306</v>
          </cell>
          <cell r="T639">
            <v>0</v>
          </cell>
          <cell r="U639">
            <v>2</v>
          </cell>
          <cell r="V639">
            <v>0</v>
          </cell>
          <cell r="W639">
            <v>2472</v>
          </cell>
        </row>
        <row r="654">
          <cell r="C654">
            <v>8102</v>
          </cell>
          <cell r="D654">
            <v>0</v>
          </cell>
          <cell r="E654">
            <v>56</v>
          </cell>
          <cell r="F654">
            <v>0</v>
          </cell>
          <cell r="G654">
            <v>0</v>
          </cell>
          <cell r="H654">
            <v>0</v>
          </cell>
          <cell r="I654">
            <v>8158</v>
          </cell>
          <cell r="J654">
            <v>0</v>
          </cell>
          <cell r="K654">
            <v>102</v>
          </cell>
          <cell r="L654">
            <v>0</v>
          </cell>
          <cell r="M654">
            <v>220</v>
          </cell>
          <cell r="N654">
            <v>0</v>
          </cell>
          <cell r="O654">
            <v>401</v>
          </cell>
          <cell r="P654">
            <v>0</v>
          </cell>
          <cell r="Q654">
            <v>723</v>
          </cell>
          <cell r="R654">
            <v>0</v>
          </cell>
          <cell r="S654">
            <v>0</v>
          </cell>
          <cell r="T654">
            <v>0</v>
          </cell>
          <cell r="U654">
            <v>56</v>
          </cell>
          <cell r="V654">
            <v>0</v>
          </cell>
          <cell r="W654">
            <v>7491</v>
          </cell>
        </row>
      </sheetData>
      <sheetData sheetId="8">
        <row r="679">
          <cell r="C679">
            <v>14362</v>
          </cell>
          <cell r="D679">
            <v>0</v>
          </cell>
          <cell r="E679">
            <v>172</v>
          </cell>
          <cell r="F679">
            <v>0</v>
          </cell>
          <cell r="G679">
            <v>0</v>
          </cell>
          <cell r="H679">
            <v>0</v>
          </cell>
          <cell r="I679">
            <v>14534</v>
          </cell>
          <cell r="J679">
            <v>0</v>
          </cell>
          <cell r="K679">
            <v>93</v>
          </cell>
          <cell r="L679">
            <v>0</v>
          </cell>
          <cell r="M679">
            <v>127</v>
          </cell>
          <cell r="N679">
            <v>0</v>
          </cell>
          <cell r="O679">
            <v>191</v>
          </cell>
          <cell r="P679">
            <v>0</v>
          </cell>
          <cell r="Q679">
            <v>411</v>
          </cell>
          <cell r="R679">
            <v>0</v>
          </cell>
          <cell r="S679">
            <v>349</v>
          </cell>
          <cell r="T679">
            <v>0</v>
          </cell>
          <cell r="U679">
            <v>78</v>
          </cell>
          <cell r="V679">
            <v>0</v>
          </cell>
          <cell r="W679">
            <v>14550</v>
          </cell>
        </row>
        <row r="694">
          <cell r="C694">
            <v>2878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2878</v>
          </cell>
          <cell r="J694">
            <v>0</v>
          </cell>
          <cell r="K694">
            <v>36</v>
          </cell>
          <cell r="L694">
            <v>0</v>
          </cell>
          <cell r="M694">
            <v>10</v>
          </cell>
          <cell r="N694">
            <v>0</v>
          </cell>
          <cell r="O694">
            <v>29</v>
          </cell>
          <cell r="P694">
            <v>0</v>
          </cell>
          <cell r="Q694">
            <v>75</v>
          </cell>
          <cell r="R694">
            <v>0</v>
          </cell>
          <cell r="S694">
            <v>-349</v>
          </cell>
          <cell r="T694">
            <v>0</v>
          </cell>
          <cell r="U694">
            <v>0</v>
          </cell>
          <cell r="V694">
            <v>0</v>
          </cell>
          <cell r="W694">
            <v>2454</v>
          </cell>
        </row>
        <row r="709">
          <cell r="C709">
            <v>8122</v>
          </cell>
          <cell r="D709">
            <v>0</v>
          </cell>
          <cell r="E709">
            <v>20</v>
          </cell>
          <cell r="F709">
            <v>0</v>
          </cell>
          <cell r="G709">
            <v>0</v>
          </cell>
          <cell r="H709">
            <v>0</v>
          </cell>
          <cell r="I709">
            <v>8142</v>
          </cell>
          <cell r="J709">
            <v>0</v>
          </cell>
          <cell r="K709">
            <v>25</v>
          </cell>
          <cell r="L709">
            <v>0</v>
          </cell>
          <cell r="M709">
            <v>178</v>
          </cell>
          <cell r="N709">
            <v>0</v>
          </cell>
          <cell r="O709">
            <v>341</v>
          </cell>
          <cell r="P709">
            <v>0</v>
          </cell>
          <cell r="Q709">
            <v>544</v>
          </cell>
          <cell r="R709">
            <v>0</v>
          </cell>
          <cell r="S709">
            <v>0</v>
          </cell>
          <cell r="T709">
            <v>0</v>
          </cell>
          <cell r="U709">
            <v>59</v>
          </cell>
          <cell r="V709">
            <v>0</v>
          </cell>
          <cell r="W709">
            <v>7657</v>
          </cell>
        </row>
      </sheetData>
      <sheetData sheetId="9">
        <row r="679">
          <cell r="C679">
            <v>14090</v>
          </cell>
          <cell r="D679">
            <v>0</v>
          </cell>
          <cell r="E679">
            <v>453</v>
          </cell>
          <cell r="F679">
            <v>0</v>
          </cell>
          <cell r="G679">
            <v>0</v>
          </cell>
          <cell r="H679">
            <v>0</v>
          </cell>
          <cell r="I679">
            <v>14543</v>
          </cell>
          <cell r="J679">
            <v>0</v>
          </cell>
          <cell r="K679">
            <v>39</v>
          </cell>
          <cell r="L679">
            <v>0</v>
          </cell>
          <cell r="M679">
            <v>200</v>
          </cell>
          <cell r="N679">
            <v>0</v>
          </cell>
          <cell r="O679">
            <v>113</v>
          </cell>
          <cell r="P679">
            <v>0</v>
          </cell>
          <cell r="Q679">
            <v>352</v>
          </cell>
          <cell r="R679">
            <v>0</v>
          </cell>
          <cell r="S679">
            <v>307</v>
          </cell>
          <cell r="T679">
            <v>0</v>
          </cell>
          <cell r="U679">
            <v>56</v>
          </cell>
          <cell r="V679">
            <v>0</v>
          </cell>
          <cell r="W679">
            <v>14554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19</v>
          </cell>
          <cell r="L694">
            <v>0</v>
          </cell>
          <cell r="M694">
            <v>0</v>
          </cell>
          <cell r="N694">
            <v>0</v>
          </cell>
          <cell r="O694">
            <v>9</v>
          </cell>
          <cell r="P694">
            <v>0</v>
          </cell>
          <cell r="Q694">
            <v>28</v>
          </cell>
          <cell r="R694">
            <v>0</v>
          </cell>
          <cell r="S694">
            <v>-307</v>
          </cell>
          <cell r="T694">
            <v>0</v>
          </cell>
          <cell r="U694">
            <v>0</v>
          </cell>
          <cell r="V694">
            <v>0</v>
          </cell>
          <cell r="W694">
            <v>2467</v>
          </cell>
        </row>
        <row r="709">
          <cell r="C709">
            <v>8018</v>
          </cell>
          <cell r="D709">
            <v>0</v>
          </cell>
          <cell r="E709">
            <v>46</v>
          </cell>
          <cell r="F709">
            <v>0</v>
          </cell>
          <cell r="G709">
            <v>-6</v>
          </cell>
          <cell r="H709">
            <v>0</v>
          </cell>
          <cell r="I709">
            <v>8058</v>
          </cell>
          <cell r="J709">
            <v>0</v>
          </cell>
          <cell r="K709">
            <v>75</v>
          </cell>
          <cell r="L709">
            <v>0</v>
          </cell>
          <cell r="M709">
            <v>263</v>
          </cell>
          <cell r="N709">
            <v>0</v>
          </cell>
          <cell r="O709">
            <v>50</v>
          </cell>
          <cell r="P709">
            <v>0</v>
          </cell>
          <cell r="Q709">
            <v>388</v>
          </cell>
          <cell r="R709">
            <v>0</v>
          </cell>
          <cell r="S709">
            <v>0</v>
          </cell>
          <cell r="T709">
            <v>0</v>
          </cell>
          <cell r="U709">
            <v>70</v>
          </cell>
          <cell r="V709">
            <v>0</v>
          </cell>
          <cell r="W709">
            <v>7740</v>
          </cell>
        </row>
      </sheetData>
      <sheetData sheetId="10">
        <row r="679">
          <cell r="C679">
            <v>14274</v>
          </cell>
          <cell r="D679">
            <v>0</v>
          </cell>
          <cell r="E679">
            <v>367</v>
          </cell>
          <cell r="F679">
            <v>0</v>
          </cell>
          <cell r="G679">
            <v>0</v>
          </cell>
          <cell r="H679">
            <v>0</v>
          </cell>
          <cell r="I679">
            <v>14641</v>
          </cell>
          <cell r="J679">
            <v>0</v>
          </cell>
          <cell r="K679">
            <v>55</v>
          </cell>
          <cell r="L679">
            <v>0</v>
          </cell>
          <cell r="M679">
            <v>179</v>
          </cell>
          <cell r="N679">
            <v>0</v>
          </cell>
          <cell r="O679">
            <v>391</v>
          </cell>
          <cell r="P679">
            <v>0</v>
          </cell>
          <cell r="Q679">
            <v>625</v>
          </cell>
          <cell r="R679">
            <v>0</v>
          </cell>
          <cell r="S679">
            <v>290</v>
          </cell>
          <cell r="T679">
            <v>0</v>
          </cell>
          <cell r="U679">
            <v>94</v>
          </cell>
          <cell r="V679">
            <v>0</v>
          </cell>
          <cell r="W679">
            <v>14400</v>
          </cell>
        </row>
        <row r="694">
          <cell r="C694">
            <v>2676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2676</v>
          </cell>
          <cell r="J694">
            <v>0</v>
          </cell>
          <cell r="K694">
            <v>13</v>
          </cell>
          <cell r="L694">
            <v>0</v>
          </cell>
          <cell r="M694">
            <v>28</v>
          </cell>
          <cell r="N694">
            <v>0</v>
          </cell>
          <cell r="O694">
            <v>0</v>
          </cell>
          <cell r="P694">
            <v>0</v>
          </cell>
          <cell r="Q694">
            <v>41</v>
          </cell>
          <cell r="R694">
            <v>0</v>
          </cell>
          <cell r="S694">
            <v>-290</v>
          </cell>
          <cell r="T694">
            <v>0</v>
          </cell>
          <cell r="U694">
            <v>0</v>
          </cell>
          <cell r="V694">
            <v>0</v>
          </cell>
          <cell r="W694">
            <v>2345</v>
          </cell>
        </row>
        <row r="709">
          <cell r="C709">
            <v>7664</v>
          </cell>
          <cell r="D709">
            <v>0</v>
          </cell>
          <cell r="E709">
            <v>110</v>
          </cell>
          <cell r="F709">
            <v>0</v>
          </cell>
          <cell r="G709">
            <v>0</v>
          </cell>
          <cell r="H709">
            <v>0</v>
          </cell>
          <cell r="I709">
            <v>7774</v>
          </cell>
          <cell r="J709">
            <v>0</v>
          </cell>
          <cell r="K709">
            <v>37</v>
          </cell>
          <cell r="L709">
            <v>0</v>
          </cell>
          <cell r="M709">
            <v>204</v>
          </cell>
          <cell r="N709">
            <v>0</v>
          </cell>
          <cell r="O709">
            <v>23</v>
          </cell>
          <cell r="P709">
            <v>0</v>
          </cell>
          <cell r="Q709">
            <v>264</v>
          </cell>
          <cell r="R709">
            <v>0</v>
          </cell>
          <cell r="S709">
            <v>0</v>
          </cell>
          <cell r="T709">
            <v>0</v>
          </cell>
          <cell r="U709">
            <v>114</v>
          </cell>
          <cell r="V709">
            <v>0</v>
          </cell>
          <cell r="W709">
            <v>7624</v>
          </cell>
        </row>
      </sheetData>
      <sheetData sheetId="11">
        <row r="679">
          <cell r="C679">
            <v>13983</v>
          </cell>
          <cell r="D679">
            <v>0</v>
          </cell>
          <cell r="E679">
            <v>348</v>
          </cell>
          <cell r="F679">
            <v>0</v>
          </cell>
          <cell r="G679">
            <v>0</v>
          </cell>
          <cell r="H679">
            <v>0</v>
          </cell>
          <cell r="I679">
            <v>14331</v>
          </cell>
          <cell r="J679">
            <v>0</v>
          </cell>
          <cell r="K679">
            <v>32</v>
          </cell>
          <cell r="L679">
            <v>0</v>
          </cell>
          <cell r="M679">
            <v>245</v>
          </cell>
          <cell r="N679">
            <v>0</v>
          </cell>
          <cell r="O679">
            <v>1954</v>
          </cell>
          <cell r="P679">
            <v>0</v>
          </cell>
          <cell r="Q679">
            <v>2231</v>
          </cell>
          <cell r="R679">
            <v>0</v>
          </cell>
          <cell r="S679">
            <v>1658</v>
          </cell>
          <cell r="T679">
            <v>0</v>
          </cell>
          <cell r="U679">
            <v>78</v>
          </cell>
          <cell r="V679">
            <v>0</v>
          </cell>
          <cell r="W679">
            <v>13836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0</v>
          </cell>
          <cell r="L694">
            <v>0</v>
          </cell>
          <cell r="M694">
            <v>4</v>
          </cell>
          <cell r="N694">
            <v>0</v>
          </cell>
          <cell r="O694">
            <v>48</v>
          </cell>
          <cell r="P694">
            <v>0</v>
          </cell>
          <cell r="Q694">
            <v>52</v>
          </cell>
          <cell r="R694">
            <v>0</v>
          </cell>
          <cell r="S694">
            <v>-1658</v>
          </cell>
          <cell r="T694">
            <v>0</v>
          </cell>
          <cell r="U694">
            <v>0</v>
          </cell>
          <cell r="V694">
            <v>0</v>
          </cell>
          <cell r="W694">
            <v>1092</v>
          </cell>
        </row>
        <row r="709">
          <cell r="C709">
            <v>7712</v>
          </cell>
          <cell r="D709">
            <v>0</v>
          </cell>
          <cell r="E709">
            <v>43</v>
          </cell>
          <cell r="F709">
            <v>0</v>
          </cell>
          <cell r="G709">
            <v>0</v>
          </cell>
          <cell r="H709">
            <v>0</v>
          </cell>
          <cell r="I709">
            <v>7755</v>
          </cell>
          <cell r="J709">
            <v>0</v>
          </cell>
          <cell r="K709">
            <v>31</v>
          </cell>
          <cell r="L709">
            <v>0</v>
          </cell>
          <cell r="M709">
            <v>198</v>
          </cell>
          <cell r="N709">
            <v>0</v>
          </cell>
          <cell r="O709">
            <v>1107</v>
          </cell>
          <cell r="P709">
            <v>0</v>
          </cell>
          <cell r="Q709">
            <v>1336</v>
          </cell>
          <cell r="R709">
            <v>0</v>
          </cell>
          <cell r="S709">
            <v>0</v>
          </cell>
          <cell r="T709">
            <v>0</v>
          </cell>
          <cell r="U709">
            <v>76</v>
          </cell>
          <cell r="V709">
            <v>0</v>
          </cell>
          <cell r="W709">
            <v>6495</v>
          </cell>
        </row>
      </sheetData>
      <sheetData sheetId="12">
        <row r="679">
          <cell r="C679">
            <v>13706</v>
          </cell>
          <cell r="D679">
            <v>0</v>
          </cell>
          <cell r="E679">
            <v>337</v>
          </cell>
          <cell r="F679">
            <v>0</v>
          </cell>
          <cell r="G679">
            <v>54</v>
          </cell>
          <cell r="H679">
            <v>0</v>
          </cell>
          <cell r="I679">
            <v>14097</v>
          </cell>
          <cell r="J679">
            <v>0</v>
          </cell>
          <cell r="K679">
            <v>37</v>
          </cell>
          <cell r="L679">
            <v>0</v>
          </cell>
          <cell r="M679">
            <v>244</v>
          </cell>
          <cell r="N679">
            <v>0</v>
          </cell>
          <cell r="O679">
            <v>39</v>
          </cell>
          <cell r="P679">
            <v>0</v>
          </cell>
          <cell r="Q679">
            <v>320</v>
          </cell>
          <cell r="R679">
            <v>0</v>
          </cell>
          <cell r="S679">
            <v>192</v>
          </cell>
          <cell r="T679">
            <v>0</v>
          </cell>
          <cell r="U679">
            <v>128</v>
          </cell>
          <cell r="V679">
            <v>0</v>
          </cell>
          <cell r="W679">
            <v>14097</v>
          </cell>
        </row>
        <row r="694">
          <cell r="C694">
            <v>2826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2826</v>
          </cell>
          <cell r="J694">
            <v>0</v>
          </cell>
          <cell r="K694">
            <v>4</v>
          </cell>
          <cell r="L694">
            <v>0</v>
          </cell>
          <cell r="M694">
            <v>62</v>
          </cell>
          <cell r="N694">
            <v>0</v>
          </cell>
          <cell r="O694">
            <v>2</v>
          </cell>
          <cell r="P694">
            <v>0</v>
          </cell>
          <cell r="Q694">
            <v>68</v>
          </cell>
          <cell r="R694">
            <v>0</v>
          </cell>
          <cell r="S694">
            <v>-192</v>
          </cell>
          <cell r="T694">
            <v>0</v>
          </cell>
          <cell r="U694">
            <v>0</v>
          </cell>
          <cell r="V694">
            <v>0</v>
          </cell>
          <cell r="W694">
            <v>2566</v>
          </cell>
        </row>
        <row r="709">
          <cell r="C709">
            <v>7742</v>
          </cell>
          <cell r="D709">
            <v>0</v>
          </cell>
          <cell r="E709">
            <v>60</v>
          </cell>
          <cell r="F709">
            <v>0</v>
          </cell>
          <cell r="G709">
            <v>-54</v>
          </cell>
          <cell r="H709">
            <v>0</v>
          </cell>
          <cell r="I709">
            <v>7748</v>
          </cell>
          <cell r="J709">
            <v>0</v>
          </cell>
          <cell r="K709">
            <v>206</v>
          </cell>
          <cell r="L709">
            <v>0</v>
          </cell>
          <cell r="M709">
            <v>318</v>
          </cell>
          <cell r="N709">
            <v>0</v>
          </cell>
          <cell r="O709">
            <v>31</v>
          </cell>
          <cell r="P709">
            <v>0</v>
          </cell>
          <cell r="Q709">
            <v>555</v>
          </cell>
          <cell r="R709">
            <v>0</v>
          </cell>
          <cell r="S709">
            <v>0</v>
          </cell>
          <cell r="T709">
            <v>0</v>
          </cell>
          <cell r="U709">
            <v>88</v>
          </cell>
          <cell r="V709">
            <v>0</v>
          </cell>
          <cell r="W709">
            <v>7281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28716-D727-4D6A-8E7C-3AFECDE00411}">
  <sheetPr>
    <tabColor rgb="FFFFFF00"/>
    <pageSetUpPr fitToPage="1"/>
  </sheetPr>
  <dimension ref="A1:AB77"/>
  <sheetViews>
    <sheetView tabSelected="1" zoomScaleNormal="100" workbookViewId="0">
      <selection activeCell="C13" sqref="C13"/>
    </sheetView>
  </sheetViews>
  <sheetFormatPr defaultColWidth="9.140625" defaultRowHeight="15.75" x14ac:dyDescent="0.25"/>
  <cols>
    <col min="1" max="1" width="48" style="1" bestFit="1" customWidth="1"/>
    <col min="2" max="2" width="6.42578125" style="1" bestFit="1" customWidth="1"/>
    <col min="3" max="3" width="11.140625" style="1" customWidth="1"/>
    <col min="4" max="4" width="5.5703125" style="1" hidden="1" customWidth="1"/>
    <col min="5" max="5" width="12.5703125" style="1" customWidth="1"/>
    <col min="6" max="6" width="5.5703125" style="1" hidden="1" customWidth="1"/>
    <col min="7" max="7" width="13.5703125" style="1" bestFit="1" customWidth="1"/>
    <col min="8" max="8" width="5.5703125" style="1" hidden="1" customWidth="1"/>
    <col min="9" max="9" width="14.140625" style="1" customWidth="1"/>
    <col min="10" max="10" width="1.28515625" style="1" customWidth="1"/>
    <col min="11" max="11" width="16.42578125" style="1" bestFit="1" customWidth="1"/>
    <col min="12" max="12" width="7.5703125" style="1" hidden="1" customWidth="1"/>
    <col min="13" max="13" width="12.7109375" style="1" bestFit="1" customWidth="1"/>
    <col min="14" max="14" width="5.5703125" style="1" hidden="1" customWidth="1"/>
    <col min="15" max="15" width="10.42578125" style="1" bestFit="1" customWidth="1"/>
    <col min="16" max="16" width="5.5703125" style="1" hidden="1" customWidth="1"/>
    <col min="17" max="17" width="14.140625" style="1" bestFit="1" customWidth="1"/>
    <col min="18" max="18" width="5.5703125" style="1" hidden="1" customWidth="1"/>
    <col min="19" max="19" width="13.28515625" style="1" bestFit="1" customWidth="1"/>
    <col min="20" max="20" width="1" style="1" customWidth="1"/>
    <col min="21" max="21" width="9.28515625" style="1" bestFit="1" customWidth="1"/>
    <col min="22" max="22" width="6.7109375" style="1" customWidth="1"/>
    <col min="23" max="23" width="12.28515625" style="1" bestFit="1" customWidth="1"/>
    <col min="24" max="24" width="10.5703125" style="1" hidden="1" customWidth="1"/>
    <col min="25" max="25" width="9.140625" style="1" customWidth="1"/>
    <col min="26" max="26" width="9.140625" style="1" hidden="1" customWidth="1"/>
    <col min="27" max="28" width="0" style="1" hidden="1" customWidth="1"/>
    <col min="29" max="16384" width="9.140625" style="1"/>
  </cols>
  <sheetData>
    <row r="1" spans="1:28" x14ac:dyDescent="0.25">
      <c r="C1" s="2" t="s">
        <v>0</v>
      </c>
      <c r="D1" s="2"/>
      <c r="E1" s="2"/>
      <c r="F1" s="2"/>
      <c r="G1" s="2"/>
      <c r="H1" s="2"/>
      <c r="I1" s="2"/>
      <c r="J1" s="3"/>
      <c r="K1" s="2" t="s">
        <v>1</v>
      </c>
      <c r="L1" s="2"/>
      <c r="M1" s="2"/>
      <c r="N1" s="2"/>
      <c r="O1" s="2"/>
      <c r="P1" s="2"/>
      <c r="Q1" s="2"/>
      <c r="R1" s="3"/>
      <c r="S1" s="3"/>
      <c r="T1" s="3"/>
      <c r="U1" s="4" t="s">
        <v>2</v>
      </c>
      <c r="V1" s="5"/>
      <c r="W1" s="4" t="s">
        <v>3</v>
      </c>
      <c r="X1" s="5"/>
      <c r="Y1" s="4" t="s">
        <v>4</v>
      </c>
    </row>
    <row r="2" spans="1:28" x14ac:dyDescent="0.25">
      <c r="B2" s="1" t="s">
        <v>5</v>
      </c>
      <c r="C2" s="6" t="s">
        <v>6</v>
      </c>
      <c r="D2" s="6"/>
      <c r="E2" s="6" t="s">
        <v>7</v>
      </c>
      <c r="F2" s="6"/>
      <c r="G2" s="6" t="s">
        <v>8</v>
      </c>
      <c r="H2" s="6"/>
      <c r="I2" s="6" t="s">
        <v>9</v>
      </c>
      <c r="J2" s="6"/>
      <c r="K2" s="6" t="s">
        <v>10</v>
      </c>
      <c r="L2" s="6"/>
      <c r="M2" s="6" t="s">
        <v>11</v>
      </c>
      <c r="N2" s="6"/>
      <c r="O2" s="6" t="s">
        <v>12</v>
      </c>
      <c r="P2" s="6"/>
      <c r="Q2" s="6" t="s">
        <v>13</v>
      </c>
      <c r="R2" s="6"/>
      <c r="S2" s="6" t="s">
        <v>9</v>
      </c>
      <c r="T2" s="6"/>
      <c r="U2" s="6"/>
      <c r="V2" s="6"/>
      <c r="W2" s="6"/>
      <c r="X2" s="6"/>
      <c r="Y2" s="6"/>
    </row>
    <row r="3" spans="1:28" x14ac:dyDescent="0.25">
      <c r="A3" s="3" t="s">
        <v>14</v>
      </c>
      <c r="B3" s="3">
        <v>2026</v>
      </c>
      <c r="C3" s="7" cm="1">
        <f t="array" ref="C3:Y3">'[1]TRIPS 2026 (CREWING)'!C75:Y75</f>
        <v>2354</v>
      </c>
      <c r="D3" s="7">
        <v>0</v>
      </c>
      <c r="E3" s="7">
        <v>0</v>
      </c>
      <c r="F3" s="7">
        <v>0</v>
      </c>
      <c r="G3" s="7">
        <v>0</v>
      </c>
      <c r="H3" s="7">
        <v>0</v>
      </c>
      <c r="I3" s="7">
        <v>2354</v>
      </c>
      <c r="J3" s="7">
        <v>0</v>
      </c>
      <c r="K3" s="7">
        <v>10</v>
      </c>
      <c r="L3" s="7">
        <v>0</v>
      </c>
      <c r="M3" s="7">
        <v>109</v>
      </c>
      <c r="N3" s="7">
        <v>0</v>
      </c>
      <c r="O3" s="7">
        <v>158</v>
      </c>
      <c r="P3" s="7">
        <v>0</v>
      </c>
      <c r="Q3" s="7">
        <v>5</v>
      </c>
      <c r="R3" s="7">
        <v>0</v>
      </c>
      <c r="S3" s="7">
        <v>282</v>
      </c>
      <c r="T3" s="7">
        <v>0</v>
      </c>
      <c r="U3" s="8">
        <v>0</v>
      </c>
      <c r="V3" s="8">
        <v>0</v>
      </c>
      <c r="W3" s="8">
        <v>0</v>
      </c>
      <c r="X3" s="8">
        <v>0</v>
      </c>
      <c r="Y3" s="8">
        <v>2072</v>
      </c>
      <c r="AA3" s="9">
        <f>I3+W3-S3+U3</f>
        <v>2072</v>
      </c>
      <c r="AB3" s="1" t="str">
        <f>IF(AA3=Y3,"ok","error")</f>
        <v>ok</v>
      </c>
    </row>
    <row r="4" spans="1:28" x14ac:dyDescent="0.25">
      <c r="A4" s="3" t="s">
        <v>15</v>
      </c>
      <c r="B4" s="3">
        <v>2026</v>
      </c>
      <c r="C4" s="7" cm="1">
        <f t="array" ref="C4:Y4">'[1]TRIPS 2026 (CREWING)'!C91:Y91</f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8">
        <v>0</v>
      </c>
      <c r="V4" s="8">
        <v>0</v>
      </c>
      <c r="W4" s="8">
        <v>0</v>
      </c>
      <c r="X4" s="8">
        <v>0</v>
      </c>
      <c r="Y4" s="8">
        <v>0</v>
      </c>
      <c r="AA4" s="9">
        <f>I4+W4-S4+U4</f>
        <v>0</v>
      </c>
      <c r="AB4" s="1" t="str">
        <f>IF(AA4=Y4,"ok","error")</f>
        <v>ok</v>
      </c>
    </row>
    <row r="5" spans="1:28" ht="16.5" thickBot="1" x14ac:dyDescent="0.3">
      <c r="A5" s="10" t="s">
        <v>16</v>
      </c>
      <c r="B5" s="3"/>
      <c r="C5" s="8">
        <f>SUM(C3:C4)</f>
        <v>2354</v>
      </c>
      <c r="D5" s="8">
        <f t="shared" ref="D5:Q5" si="0">SUM(D3:D4)</f>
        <v>0</v>
      </c>
      <c r="E5" s="8">
        <f t="shared" si="0"/>
        <v>0</v>
      </c>
      <c r="F5" s="8">
        <f t="shared" si="0"/>
        <v>0</v>
      </c>
      <c r="G5" s="8">
        <f t="shared" si="0"/>
        <v>0</v>
      </c>
      <c r="H5" s="8">
        <f t="shared" si="0"/>
        <v>0</v>
      </c>
      <c r="I5" s="8">
        <f t="shared" si="0"/>
        <v>2354</v>
      </c>
      <c r="J5" s="8">
        <f t="shared" si="0"/>
        <v>0</v>
      </c>
      <c r="K5" s="8">
        <f t="shared" si="0"/>
        <v>10</v>
      </c>
      <c r="L5" s="8">
        <f t="shared" si="0"/>
        <v>0</v>
      </c>
      <c r="M5" s="8">
        <f t="shared" si="0"/>
        <v>109</v>
      </c>
      <c r="N5" s="8">
        <f t="shared" si="0"/>
        <v>0</v>
      </c>
      <c r="O5" s="8">
        <f t="shared" si="0"/>
        <v>158</v>
      </c>
      <c r="P5" s="8">
        <f t="shared" si="0"/>
        <v>0</v>
      </c>
      <c r="Q5" s="8">
        <f t="shared" si="0"/>
        <v>5</v>
      </c>
      <c r="R5" s="8"/>
      <c r="S5" s="8">
        <f t="shared" ref="S5:Y5" si="1">SUM(S3:S4)</f>
        <v>282</v>
      </c>
      <c r="T5" s="8">
        <f t="shared" si="1"/>
        <v>0</v>
      </c>
      <c r="U5" s="8">
        <f t="shared" si="1"/>
        <v>0</v>
      </c>
      <c r="V5" s="8">
        <f t="shared" si="1"/>
        <v>0</v>
      </c>
      <c r="W5" s="8">
        <f t="shared" si="1"/>
        <v>0</v>
      </c>
      <c r="X5" s="8">
        <f t="shared" si="1"/>
        <v>0</v>
      </c>
      <c r="Y5" s="8">
        <f t="shared" si="1"/>
        <v>2072</v>
      </c>
      <c r="Z5" s="9"/>
      <c r="AA5" s="9">
        <f>I5+W5-S5+U5</f>
        <v>2072</v>
      </c>
      <c r="AB5" s="1" t="str">
        <f t="shared" ref="AB5" si="2">IF(AA5=Y5,"ok","error")</f>
        <v>ok</v>
      </c>
    </row>
    <row r="6" spans="1:28" ht="16.5" thickBot="1" x14ac:dyDescent="0.3">
      <c r="A6" s="11" t="s">
        <v>17</v>
      </c>
      <c r="B6" s="12"/>
      <c r="C6" s="13"/>
      <c r="D6" s="13"/>
      <c r="E6" s="13"/>
      <c r="F6" s="13"/>
      <c r="G6" s="13"/>
      <c r="H6" s="13"/>
      <c r="I6" s="13"/>
      <c r="J6" s="13"/>
      <c r="K6" s="14">
        <f>K5/($I5+$W5)</f>
        <v>4.248088360237893E-3</v>
      </c>
      <c r="L6" s="14"/>
      <c r="M6" s="14">
        <f>M5/($I5+$W5)</f>
        <v>4.630416312659303E-2</v>
      </c>
      <c r="N6" s="14"/>
      <c r="O6" s="14">
        <f>O5/($I5+$W5)</f>
        <v>6.7119796091758707E-2</v>
      </c>
      <c r="P6" s="15"/>
      <c r="Q6" s="14">
        <f>Q5/($I5+$W5)</f>
        <v>2.1240441801189465E-3</v>
      </c>
      <c r="R6" s="15"/>
      <c r="S6" s="14">
        <f>S5/($I5+$W5)</f>
        <v>0.11979609175870858</v>
      </c>
      <c r="T6" s="13"/>
      <c r="U6" s="8"/>
      <c r="V6" s="16" t="s">
        <v>18</v>
      </c>
      <c r="W6" s="17"/>
      <c r="X6" s="17"/>
      <c r="Y6" s="18">
        <f>(Y5-W5)/I5</f>
        <v>0.88020390824129147</v>
      </c>
      <c r="Z6" s="19">
        <f>Y6+S6</f>
        <v>1</v>
      </c>
    </row>
    <row r="7" spans="1:28" ht="16.5" thickBot="1" x14ac:dyDescent="0.3">
      <c r="A7" s="3" t="s">
        <v>19</v>
      </c>
      <c r="B7" s="3">
        <v>2026</v>
      </c>
      <c r="C7" s="7" cm="1">
        <f t="array" ref="C7:Y7">'[1]TRIPS 2026 (CREWING)'!C107:Y107</f>
        <v>682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682</v>
      </c>
      <c r="J7" s="7">
        <v>0</v>
      </c>
      <c r="K7" s="7">
        <v>2</v>
      </c>
      <c r="L7" s="7">
        <v>0</v>
      </c>
      <c r="M7" s="7">
        <v>37</v>
      </c>
      <c r="N7" s="7">
        <v>0</v>
      </c>
      <c r="O7" s="7">
        <v>10</v>
      </c>
      <c r="P7" s="7">
        <v>0</v>
      </c>
      <c r="Q7" s="7">
        <v>2</v>
      </c>
      <c r="R7" s="7">
        <v>0</v>
      </c>
      <c r="S7" s="7">
        <v>51</v>
      </c>
      <c r="T7" s="7">
        <v>0</v>
      </c>
      <c r="U7" s="8">
        <v>0</v>
      </c>
      <c r="V7" s="8">
        <v>0</v>
      </c>
      <c r="W7" s="8">
        <v>23</v>
      </c>
      <c r="X7" s="8">
        <v>0</v>
      </c>
      <c r="Y7" s="8">
        <v>654</v>
      </c>
      <c r="AA7" s="9">
        <f>I7+W7-S7+U7</f>
        <v>654</v>
      </c>
      <c r="AB7" s="1" t="str">
        <f t="shared" ref="AB7" si="3">IF(AA7=Y7,"ok","error")</f>
        <v>ok</v>
      </c>
    </row>
    <row r="8" spans="1:28" ht="16.5" thickBot="1" x14ac:dyDescent="0.3">
      <c r="A8" s="11" t="s">
        <v>20</v>
      </c>
      <c r="B8" s="12"/>
      <c r="C8" s="13"/>
      <c r="D8" s="13"/>
      <c r="E8" s="13"/>
      <c r="F8" s="13"/>
      <c r="G8" s="13"/>
      <c r="H8" s="13"/>
      <c r="I8" s="13"/>
      <c r="J8" s="13"/>
      <c r="K8" s="14">
        <f>K7/($I7+$W7)</f>
        <v>2.8368794326241137E-3</v>
      </c>
      <c r="L8" s="14"/>
      <c r="M8" s="14">
        <f>M7/($I7+$W7)</f>
        <v>5.2482269503546099E-2</v>
      </c>
      <c r="N8" s="14"/>
      <c r="O8" s="14">
        <f>O7/($I7+$W7)</f>
        <v>1.4184397163120567E-2</v>
      </c>
      <c r="P8" s="15"/>
      <c r="Q8" s="14">
        <f>Q7/($I7+$W7)</f>
        <v>2.8368794326241137E-3</v>
      </c>
      <c r="R8" s="15"/>
      <c r="S8" s="14">
        <f>S7/($I7+$W7)</f>
        <v>7.2340425531914887E-2</v>
      </c>
      <c r="T8" s="13"/>
      <c r="U8" s="8"/>
      <c r="V8" s="16" t="s">
        <v>18</v>
      </c>
      <c r="W8" s="17"/>
      <c r="X8" s="17"/>
      <c r="Y8" s="18">
        <f>(Y7-W7)/I7</f>
        <v>0.92521994134897356</v>
      </c>
      <c r="Z8" s="19">
        <f>Y8+S8</f>
        <v>0.99756036688088845</v>
      </c>
    </row>
    <row r="9" spans="1:28" ht="16.5" thickBot="1" x14ac:dyDescent="0.3">
      <c r="A9" s="3" t="s">
        <v>21</v>
      </c>
      <c r="B9" s="3">
        <v>2026</v>
      </c>
      <c r="C9" s="7">
        <f>SUM(C3:C4,C7)</f>
        <v>3036</v>
      </c>
      <c r="D9" s="7">
        <f t="shared" ref="D9:Q9" si="4">SUM(D3:D4,D7)</f>
        <v>0</v>
      </c>
      <c r="E9" s="7">
        <f t="shared" si="4"/>
        <v>0</v>
      </c>
      <c r="F9" s="7">
        <f t="shared" si="4"/>
        <v>0</v>
      </c>
      <c r="G9" s="7">
        <f t="shared" si="4"/>
        <v>0</v>
      </c>
      <c r="H9" s="7">
        <f t="shared" si="4"/>
        <v>0</v>
      </c>
      <c r="I9" s="7">
        <f t="shared" si="4"/>
        <v>3036</v>
      </c>
      <c r="J9" s="7">
        <f t="shared" si="4"/>
        <v>0</v>
      </c>
      <c r="K9" s="7">
        <f t="shared" si="4"/>
        <v>12</v>
      </c>
      <c r="L9" s="7">
        <f t="shared" si="4"/>
        <v>0</v>
      </c>
      <c r="M9" s="7">
        <f t="shared" si="4"/>
        <v>146</v>
      </c>
      <c r="N9" s="7">
        <f t="shared" si="4"/>
        <v>0</v>
      </c>
      <c r="O9" s="7">
        <f t="shared" si="4"/>
        <v>168</v>
      </c>
      <c r="P9" s="7">
        <f t="shared" si="4"/>
        <v>0</v>
      </c>
      <c r="Q9" s="7">
        <f t="shared" si="4"/>
        <v>7</v>
      </c>
      <c r="R9" s="7"/>
      <c r="S9" s="7">
        <f t="shared" ref="S9:Y9" si="5">SUM(S3:S4,S7)</f>
        <v>333</v>
      </c>
      <c r="T9" s="7">
        <f t="shared" si="5"/>
        <v>0</v>
      </c>
      <c r="U9" s="8">
        <f t="shared" si="5"/>
        <v>0</v>
      </c>
      <c r="V9" s="8">
        <f t="shared" si="5"/>
        <v>0</v>
      </c>
      <c r="W9" s="8">
        <f t="shared" si="5"/>
        <v>23</v>
      </c>
      <c r="X9" s="8">
        <f t="shared" si="5"/>
        <v>0</v>
      </c>
      <c r="Y9" s="8">
        <f t="shared" si="5"/>
        <v>2726</v>
      </c>
      <c r="AA9" s="9">
        <f>I9+W9-S9+U9</f>
        <v>2726</v>
      </c>
      <c r="AB9" s="1" t="str">
        <f t="shared" ref="AB9" si="6">IF(AA9=Y9,"ok","error")</f>
        <v>ok</v>
      </c>
    </row>
    <row r="10" spans="1:28" ht="16.5" thickBot="1" x14ac:dyDescent="0.3">
      <c r="A10" s="11" t="s">
        <v>22</v>
      </c>
      <c r="B10" s="12"/>
      <c r="C10" s="20"/>
      <c r="D10" s="13"/>
      <c r="E10" s="13"/>
      <c r="F10" s="13"/>
      <c r="G10" s="13"/>
      <c r="H10" s="13"/>
      <c r="I10" s="13"/>
      <c r="J10" s="13"/>
      <c r="K10" s="14">
        <f>K9/($I9+$W9)</f>
        <v>3.9228506047728016E-3</v>
      </c>
      <c r="L10" s="14"/>
      <c r="M10" s="14">
        <f>M9/($I9+$W9)</f>
        <v>4.772801569140242E-2</v>
      </c>
      <c r="N10" s="14"/>
      <c r="O10" s="14">
        <f>O9/($I9+$W9)</f>
        <v>5.4919908466819219E-2</v>
      </c>
      <c r="P10" s="15"/>
      <c r="Q10" s="14">
        <f>Q9/($I9+$W9)</f>
        <v>2.2883295194508009E-3</v>
      </c>
      <c r="R10" s="15"/>
      <c r="S10" s="14">
        <f>S9/($I9+$W9)</f>
        <v>0.10885910428244525</v>
      </c>
      <c r="T10" s="13"/>
      <c r="U10" s="8"/>
      <c r="V10" s="16" t="s">
        <v>18</v>
      </c>
      <c r="W10" s="17"/>
      <c r="X10" s="17"/>
      <c r="Y10" s="18">
        <f>(Y9-W9)/I9</f>
        <v>0.89031620553359681</v>
      </c>
      <c r="Z10" s="19">
        <f>Y10+S10</f>
        <v>0.99917530981604208</v>
      </c>
    </row>
    <row r="11" spans="1:28" x14ac:dyDescent="0.25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8" x14ac:dyDescent="0.25">
      <c r="C12" s="2" t="s">
        <v>0</v>
      </c>
      <c r="D12" s="2"/>
      <c r="E12" s="2"/>
      <c r="F12" s="2"/>
      <c r="G12" s="2"/>
      <c r="H12" s="2"/>
      <c r="I12" s="2"/>
      <c r="J12" s="3"/>
      <c r="K12" s="2" t="s">
        <v>1</v>
      </c>
      <c r="L12" s="2"/>
      <c r="M12" s="2"/>
      <c r="N12" s="2"/>
      <c r="O12" s="2"/>
      <c r="P12" s="2"/>
      <c r="Q12" s="2"/>
      <c r="R12" s="3"/>
      <c r="S12" s="3"/>
      <c r="T12" s="3"/>
      <c r="U12" s="4" t="s">
        <v>2</v>
      </c>
      <c r="V12" s="5"/>
      <c r="W12" s="4" t="s">
        <v>3</v>
      </c>
      <c r="X12" s="5"/>
      <c r="Y12" s="4" t="s">
        <v>4</v>
      </c>
    </row>
    <row r="13" spans="1:28" x14ac:dyDescent="0.25">
      <c r="B13" s="1" t="s">
        <v>5</v>
      </c>
      <c r="C13" s="6" t="s">
        <v>6</v>
      </c>
      <c r="D13" s="6"/>
      <c r="E13" s="6" t="s">
        <v>7</v>
      </c>
      <c r="F13" s="6"/>
      <c r="G13" s="6" t="s">
        <v>8</v>
      </c>
      <c r="H13" s="6"/>
      <c r="I13" s="6" t="s">
        <v>9</v>
      </c>
      <c r="J13" s="6"/>
      <c r="K13" s="6" t="s">
        <v>10</v>
      </c>
      <c r="L13" s="6"/>
      <c r="M13" s="6" t="s">
        <v>11</v>
      </c>
      <c r="N13" s="6"/>
      <c r="O13" s="6" t="s">
        <v>12</v>
      </c>
      <c r="P13" s="6"/>
      <c r="Q13" s="6" t="s">
        <v>13</v>
      </c>
      <c r="R13" s="6"/>
      <c r="S13" s="6" t="s">
        <v>9</v>
      </c>
      <c r="T13" s="6"/>
      <c r="U13" s="6"/>
      <c r="V13" s="6"/>
      <c r="W13" s="6"/>
      <c r="X13" s="6"/>
      <c r="Y13" s="6"/>
    </row>
    <row r="14" spans="1:28" x14ac:dyDescent="0.25">
      <c r="A14" s="3" t="s">
        <v>14</v>
      </c>
      <c r="B14" s="3">
        <v>2025</v>
      </c>
      <c r="C14" s="7" cm="1">
        <f t="array" ref="C14:Y14">'[1]TRIPS 2025'!C679:Y679</f>
        <v>14150</v>
      </c>
      <c r="D14" s="7">
        <v>0</v>
      </c>
      <c r="E14" s="7">
        <v>80</v>
      </c>
      <c r="F14" s="7">
        <v>0</v>
      </c>
      <c r="G14" s="7">
        <v>0</v>
      </c>
      <c r="H14" s="7">
        <v>0</v>
      </c>
      <c r="I14" s="7">
        <v>14230</v>
      </c>
      <c r="J14" s="7">
        <v>0</v>
      </c>
      <c r="K14" s="7">
        <v>52</v>
      </c>
      <c r="L14" s="7">
        <v>0</v>
      </c>
      <c r="M14" s="7">
        <v>195</v>
      </c>
      <c r="N14" s="7">
        <v>0</v>
      </c>
      <c r="O14" s="7">
        <v>257</v>
      </c>
      <c r="P14" s="7">
        <v>0</v>
      </c>
      <c r="Q14" s="7">
        <v>10</v>
      </c>
      <c r="R14" s="7">
        <v>0</v>
      </c>
      <c r="S14" s="7">
        <v>514</v>
      </c>
      <c r="T14" s="7">
        <v>0</v>
      </c>
      <c r="U14" s="8">
        <v>348</v>
      </c>
      <c r="V14" s="8">
        <v>0</v>
      </c>
      <c r="W14" s="8">
        <v>74</v>
      </c>
      <c r="X14" s="8">
        <v>0</v>
      </c>
      <c r="Y14" s="8">
        <v>14138</v>
      </c>
      <c r="AA14" s="9">
        <f>I14+W14-S14+U14</f>
        <v>14138</v>
      </c>
      <c r="AB14" s="1" t="str">
        <f>IF(AA14=Y14,"ok","error")</f>
        <v>ok</v>
      </c>
    </row>
    <row r="15" spans="1:28" x14ac:dyDescent="0.25">
      <c r="A15" s="3" t="s">
        <v>15</v>
      </c>
      <c r="B15" s="3">
        <v>2025</v>
      </c>
      <c r="C15" s="7" cm="1">
        <f t="array" ref="C15:Y15">'[1]TRIPS 2025'!C694:Y694</f>
        <v>2844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2844</v>
      </c>
      <c r="J15" s="7">
        <v>0</v>
      </c>
      <c r="K15" s="7">
        <v>12</v>
      </c>
      <c r="L15" s="7">
        <v>0</v>
      </c>
      <c r="M15" s="7">
        <v>37</v>
      </c>
      <c r="N15" s="7">
        <v>0</v>
      </c>
      <c r="O15" s="7">
        <v>18</v>
      </c>
      <c r="P15" s="7">
        <v>0</v>
      </c>
      <c r="Q15" s="7">
        <v>0</v>
      </c>
      <c r="R15" s="7">
        <v>0</v>
      </c>
      <c r="S15" s="7">
        <v>67</v>
      </c>
      <c r="T15" s="7">
        <v>0</v>
      </c>
      <c r="U15" s="8">
        <v>-348</v>
      </c>
      <c r="V15" s="8">
        <v>0</v>
      </c>
      <c r="W15" s="8">
        <v>0</v>
      </c>
      <c r="X15" s="8">
        <v>0</v>
      </c>
      <c r="Y15" s="8">
        <v>2429</v>
      </c>
      <c r="AA15" s="9">
        <f>I15+W15-S15+U15</f>
        <v>2429</v>
      </c>
      <c r="AB15" s="1" t="str">
        <f>IF(AA15=Y15,"ok","error")</f>
        <v>ok</v>
      </c>
    </row>
    <row r="16" spans="1:28" ht="16.5" thickBot="1" x14ac:dyDescent="0.3">
      <c r="A16" s="10" t="s">
        <v>16</v>
      </c>
      <c r="B16" s="3"/>
      <c r="C16" s="8">
        <f>SUM(C14:C15)</f>
        <v>16994</v>
      </c>
      <c r="D16" s="8">
        <f t="shared" ref="D16:Y16" si="7">SUM(D14:D15)</f>
        <v>0</v>
      </c>
      <c r="E16" s="8">
        <f t="shared" si="7"/>
        <v>80</v>
      </c>
      <c r="F16" s="8">
        <f t="shared" si="7"/>
        <v>0</v>
      </c>
      <c r="G16" s="8">
        <f t="shared" si="7"/>
        <v>0</v>
      </c>
      <c r="H16" s="8">
        <f t="shared" si="7"/>
        <v>0</v>
      </c>
      <c r="I16" s="8">
        <f t="shared" si="7"/>
        <v>17074</v>
      </c>
      <c r="J16" s="8">
        <f t="shared" si="7"/>
        <v>0</v>
      </c>
      <c r="K16" s="8">
        <f t="shared" si="7"/>
        <v>64</v>
      </c>
      <c r="L16" s="8">
        <f t="shared" si="7"/>
        <v>0</v>
      </c>
      <c r="M16" s="8">
        <f t="shared" si="7"/>
        <v>232</v>
      </c>
      <c r="N16" s="8">
        <f t="shared" si="7"/>
        <v>0</v>
      </c>
      <c r="O16" s="8">
        <f t="shared" si="7"/>
        <v>275</v>
      </c>
      <c r="P16" s="8">
        <f t="shared" si="7"/>
        <v>0</v>
      </c>
      <c r="Q16" s="8">
        <f t="shared" si="7"/>
        <v>10</v>
      </c>
      <c r="R16" s="8"/>
      <c r="S16" s="8">
        <f t="shared" si="7"/>
        <v>581</v>
      </c>
      <c r="T16" s="8">
        <f t="shared" si="7"/>
        <v>0</v>
      </c>
      <c r="U16" s="8">
        <f t="shared" si="7"/>
        <v>0</v>
      </c>
      <c r="V16" s="8">
        <f t="shared" si="7"/>
        <v>0</v>
      </c>
      <c r="W16" s="8">
        <f t="shared" si="7"/>
        <v>74</v>
      </c>
      <c r="X16" s="8">
        <f t="shared" si="7"/>
        <v>0</v>
      </c>
      <c r="Y16" s="8">
        <f t="shared" si="7"/>
        <v>16567</v>
      </c>
      <c r="Z16" s="9"/>
      <c r="AA16" s="9">
        <f>I16+W16-S16+U16</f>
        <v>16567</v>
      </c>
      <c r="AB16" s="1" t="str">
        <f t="shared" ref="AB16" si="8">IF(AA16=Y16,"ok","error")</f>
        <v>ok</v>
      </c>
    </row>
    <row r="17" spans="1:28" ht="16.5" thickBot="1" x14ac:dyDescent="0.3">
      <c r="A17" s="11" t="s">
        <v>17</v>
      </c>
      <c r="B17" s="12"/>
      <c r="C17" s="13"/>
      <c r="D17" s="13"/>
      <c r="E17" s="13"/>
      <c r="F17" s="13"/>
      <c r="G17" s="13"/>
      <c r="H17" s="13"/>
      <c r="I17" s="13"/>
      <c r="J17" s="13"/>
      <c r="K17" s="14">
        <f>K16/($I16+$W16)</f>
        <v>3.7322136692325637E-3</v>
      </c>
      <c r="L17" s="14"/>
      <c r="M17" s="14">
        <f>M16/($I16+$W16)</f>
        <v>1.3529274550968043E-2</v>
      </c>
      <c r="N17" s="14"/>
      <c r="O17" s="14">
        <f>O16/($I16+$W16)</f>
        <v>1.603685560998367E-2</v>
      </c>
      <c r="P17" s="15"/>
      <c r="Q17" s="14">
        <f>Q16/($I16+$W16)</f>
        <v>5.8315838581758802E-4</v>
      </c>
      <c r="R17" s="15"/>
      <c r="S17" s="14">
        <f>S16/($I16+$W16)</f>
        <v>3.3881502216001863E-2</v>
      </c>
      <c r="T17" s="13"/>
      <c r="U17" s="8"/>
      <c r="V17" s="16" t="s">
        <v>18</v>
      </c>
      <c r="W17" s="17"/>
      <c r="X17" s="17"/>
      <c r="Y17" s="18">
        <f>(Y16-W16)/I16</f>
        <v>0.96597165280543518</v>
      </c>
      <c r="Z17" s="19">
        <f>Y17+S17</f>
        <v>0.99985315502143701</v>
      </c>
    </row>
    <row r="18" spans="1:28" ht="16.5" thickBot="1" x14ac:dyDescent="0.3">
      <c r="A18" s="3" t="s">
        <v>19</v>
      </c>
      <c r="B18" s="3">
        <v>2025</v>
      </c>
      <c r="C18" s="7" cm="1">
        <f t="array" ref="C18:Y18">'[1]TRIPS 2025'!C709:Y709</f>
        <v>8070</v>
      </c>
      <c r="D18" s="7">
        <v>0</v>
      </c>
      <c r="E18" s="7">
        <v>32</v>
      </c>
      <c r="F18" s="7">
        <v>0</v>
      </c>
      <c r="G18" s="7">
        <v>0</v>
      </c>
      <c r="H18" s="7">
        <v>0</v>
      </c>
      <c r="I18" s="7">
        <v>8102</v>
      </c>
      <c r="J18" s="7">
        <v>0</v>
      </c>
      <c r="K18" s="7">
        <v>65</v>
      </c>
      <c r="L18" s="7">
        <v>0</v>
      </c>
      <c r="M18" s="7">
        <v>241</v>
      </c>
      <c r="N18" s="7">
        <v>0</v>
      </c>
      <c r="O18" s="7">
        <v>343</v>
      </c>
      <c r="P18" s="7">
        <v>0</v>
      </c>
      <c r="Q18" s="7">
        <v>6</v>
      </c>
      <c r="R18" s="7">
        <v>0</v>
      </c>
      <c r="S18" s="7">
        <v>655</v>
      </c>
      <c r="T18" s="7">
        <v>0</v>
      </c>
      <c r="U18" s="8">
        <v>0</v>
      </c>
      <c r="V18" s="8">
        <v>0</v>
      </c>
      <c r="W18" s="8">
        <v>60</v>
      </c>
      <c r="X18" s="8">
        <v>0</v>
      </c>
      <c r="Y18" s="8">
        <v>7507</v>
      </c>
      <c r="AA18" s="9">
        <f>I18+W18-S18+U18</f>
        <v>7507</v>
      </c>
      <c r="AB18" s="1" t="str">
        <f t="shared" ref="AB18" si="9">IF(AA18=Y18,"ok","error")</f>
        <v>ok</v>
      </c>
    </row>
    <row r="19" spans="1:28" ht="16.5" thickBot="1" x14ac:dyDescent="0.3">
      <c r="A19" s="11" t="s">
        <v>20</v>
      </c>
      <c r="B19" s="12"/>
      <c r="C19" s="13"/>
      <c r="D19" s="13"/>
      <c r="E19" s="13"/>
      <c r="F19" s="13"/>
      <c r="G19" s="13"/>
      <c r="H19" s="13"/>
      <c r="I19" s="13"/>
      <c r="J19" s="13"/>
      <c r="K19" s="14">
        <f>K18/($I18+$W18)</f>
        <v>7.9637343788287185E-3</v>
      </c>
      <c r="L19" s="14"/>
      <c r="M19" s="14">
        <f>M18/($I18+$W18)</f>
        <v>2.9527076696888019E-2</v>
      </c>
      <c r="N19" s="14"/>
      <c r="O19" s="14">
        <f>O18/($I18+$W18)</f>
        <v>4.2024013722126927E-2</v>
      </c>
      <c r="P19" s="15"/>
      <c r="Q19" s="14">
        <f>Q18/($I18+$W18)</f>
        <v>7.3511394266111249E-4</v>
      </c>
      <c r="R19" s="15"/>
      <c r="S19" s="14">
        <f>S18/($I18+$W18)</f>
        <v>8.0249938740504775E-2</v>
      </c>
      <c r="T19" s="13"/>
      <c r="U19" s="8"/>
      <c r="V19" s="16" t="s">
        <v>18</v>
      </c>
      <c r="W19" s="17"/>
      <c r="X19" s="17"/>
      <c r="Y19" s="18">
        <f>(Y18-W18)/I18</f>
        <v>0.91915576400888666</v>
      </c>
      <c r="Z19" s="19">
        <f>Y19+S19</f>
        <v>0.99940570274939144</v>
      </c>
    </row>
    <row r="20" spans="1:28" ht="16.5" thickBot="1" x14ac:dyDescent="0.3">
      <c r="A20" s="3" t="s">
        <v>21</v>
      </c>
      <c r="B20" s="3">
        <v>2025</v>
      </c>
      <c r="C20" s="7">
        <f>SUM(C14:C15,C18)</f>
        <v>25064</v>
      </c>
      <c r="D20" s="7">
        <f t="shared" ref="D20:Y20" si="10">SUM(D14:D15,D18)</f>
        <v>0</v>
      </c>
      <c r="E20" s="7">
        <f t="shared" si="10"/>
        <v>112</v>
      </c>
      <c r="F20" s="7">
        <f t="shared" si="10"/>
        <v>0</v>
      </c>
      <c r="G20" s="7">
        <f t="shared" si="10"/>
        <v>0</v>
      </c>
      <c r="H20" s="7">
        <f t="shared" si="10"/>
        <v>0</v>
      </c>
      <c r="I20" s="7">
        <f t="shared" si="10"/>
        <v>25176</v>
      </c>
      <c r="J20" s="7">
        <f t="shared" si="10"/>
        <v>0</v>
      </c>
      <c r="K20" s="7">
        <f t="shared" si="10"/>
        <v>129</v>
      </c>
      <c r="L20" s="7">
        <f t="shared" si="10"/>
        <v>0</v>
      </c>
      <c r="M20" s="7">
        <f t="shared" si="10"/>
        <v>473</v>
      </c>
      <c r="N20" s="7">
        <f t="shared" si="10"/>
        <v>0</v>
      </c>
      <c r="O20" s="7">
        <f t="shared" si="10"/>
        <v>618</v>
      </c>
      <c r="P20" s="7">
        <f t="shared" si="10"/>
        <v>0</v>
      </c>
      <c r="Q20" s="7">
        <f t="shared" si="10"/>
        <v>16</v>
      </c>
      <c r="R20" s="7"/>
      <c r="S20" s="7">
        <f t="shared" si="10"/>
        <v>1236</v>
      </c>
      <c r="T20" s="7">
        <f t="shared" si="10"/>
        <v>0</v>
      </c>
      <c r="U20" s="8">
        <f t="shared" si="10"/>
        <v>0</v>
      </c>
      <c r="V20" s="8">
        <f t="shared" si="10"/>
        <v>0</v>
      </c>
      <c r="W20" s="8">
        <f t="shared" si="10"/>
        <v>134</v>
      </c>
      <c r="X20" s="8">
        <f t="shared" si="10"/>
        <v>0</v>
      </c>
      <c r="Y20" s="8">
        <f t="shared" si="10"/>
        <v>24074</v>
      </c>
      <c r="AA20" s="9">
        <f>I20+W20-S20+U20</f>
        <v>24074</v>
      </c>
      <c r="AB20" s="1" t="str">
        <f t="shared" ref="AB20" si="11">IF(AA20=Y20,"ok","error")</f>
        <v>ok</v>
      </c>
    </row>
    <row r="21" spans="1:28" ht="16.5" thickBot="1" x14ac:dyDescent="0.3">
      <c r="A21" s="11" t="s">
        <v>22</v>
      </c>
      <c r="B21" s="12"/>
      <c r="C21" s="20"/>
      <c r="D21" s="13"/>
      <c r="E21" s="13"/>
      <c r="F21" s="13"/>
      <c r="G21" s="13"/>
      <c r="H21" s="13"/>
      <c r="I21" s="13"/>
      <c r="J21" s="13"/>
      <c r="K21" s="14">
        <f>K20/($I20+$W20)</f>
        <v>5.0967996839193994E-3</v>
      </c>
      <c r="L21" s="14"/>
      <c r="M21" s="14">
        <f>M20/($I20+$W20)</f>
        <v>1.8688265507704464E-2</v>
      </c>
      <c r="N21" s="14"/>
      <c r="O21" s="14">
        <f>O20/($I20+$W20)</f>
        <v>2.4417226392730147E-2</v>
      </c>
      <c r="P21" s="15"/>
      <c r="Q21" s="14">
        <f>Q20/($I20+$W20)</f>
        <v>6.3216120110628213E-4</v>
      </c>
      <c r="R21" s="15"/>
      <c r="S21" s="14">
        <f>S20/($I20+$W20)</f>
        <v>4.8834452785460294E-2</v>
      </c>
      <c r="T21" s="13"/>
      <c r="U21" s="8"/>
      <c r="V21" s="16" t="s">
        <v>18</v>
      </c>
      <c r="W21" s="17"/>
      <c r="X21" s="17"/>
      <c r="Y21" s="18">
        <f>(Y20-W20)/I20</f>
        <v>0.95090562440419446</v>
      </c>
      <c r="Z21" s="19">
        <f>Y21+S21</f>
        <v>0.99974007718965474</v>
      </c>
    </row>
    <row r="22" spans="1:28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8" x14ac:dyDescent="0.25">
      <c r="C23" s="2" t="s">
        <v>0</v>
      </c>
      <c r="D23" s="2"/>
      <c r="E23" s="2"/>
      <c r="F23" s="2"/>
      <c r="G23" s="2"/>
      <c r="H23" s="2"/>
      <c r="I23" s="2"/>
      <c r="J23" s="3"/>
      <c r="K23" s="2" t="s">
        <v>1</v>
      </c>
      <c r="L23" s="2"/>
      <c r="M23" s="2"/>
      <c r="N23" s="2"/>
      <c r="O23" s="2"/>
      <c r="P23" s="2"/>
      <c r="Q23" s="2"/>
      <c r="R23" s="3"/>
      <c r="S23" s="4" t="s">
        <v>2</v>
      </c>
      <c r="T23" s="5"/>
      <c r="U23" s="4" t="s">
        <v>3</v>
      </c>
      <c r="V23" s="5"/>
      <c r="W23" s="4" t="s">
        <v>4</v>
      </c>
    </row>
    <row r="24" spans="1:28" x14ac:dyDescent="0.25">
      <c r="B24" s="1" t="s">
        <v>5</v>
      </c>
      <c r="C24" s="6" t="s">
        <v>6</v>
      </c>
      <c r="D24" s="6"/>
      <c r="E24" s="6" t="s">
        <v>7</v>
      </c>
      <c r="F24" s="6"/>
      <c r="G24" s="6" t="s">
        <v>8</v>
      </c>
      <c r="H24" s="6"/>
      <c r="I24" s="6" t="s">
        <v>9</v>
      </c>
      <c r="J24" s="6"/>
      <c r="K24" s="6" t="s">
        <v>10</v>
      </c>
      <c r="L24" s="6"/>
      <c r="M24" s="6" t="s">
        <v>11</v>
      </c>
      <c r="N24" s="6"/>
      <c r="O24" s="6" t="s">
        <v>12</v>
      </c>
      <c r="P24" s="6"/>
      <c r="Q24" s="6" t="s">
        <v>9</v>
      </c>
      <c r="R24" s="6"/>
      <c r="S24" s="6"/>
      <c r="T24" s="6"/>
      <c r="U24" s="6"/>
      <c r="V24" s="6"/>
      <c r="W24" s="6"/>
    </row>
    <row r="25" spans="1:28" x14ac:dyDescent="0.25">
      <c r="A25" s="3" t="s">
        <v>14</v>
      </c>
      <c r="B25" s="3">
        <v>2024</v>
      </c>
      <c r="C25" s="7" cm="1">
        <f t="array" ref="C25:W25">'[1]TRIPS 2024'!C624:W624</f>
        <v>14486</v>
      </c>
      <c r="D25" s="7">
        <v>0</v>
      </c>
      <c r="E25" s="7">
        <v>173</v>
      </c>
      <c r="F25" s="7">
        <v>0</v>
      </c>
      <c r="G25" s="7">
        <v>2</v>
      </c>
      <c r="H25" s="7">
        <v>0</v>
      </c>
      <c r="I25" s="7">
        <v>14661</v>
      </c>
      <c r="J25" s="7">
        <v>0</v>
      </c>
      <c r="K25" s="7">
        <v>88</v>
      </c>
      <c r="L25" s="7">
        <v>0</v>
      </c>
      <c r="M25" s="7">
        <v>200</v>
      </c>
      <c r="N25" s="7">
        <v>0</v>
      </c>
      <c r="O25" s="7">
        <v>608</v>
      </c>
      <c r="P25" s="7">
        <v>0</v>
      </c>
      <c r="Q25" s="7">
        <v>896</v>
      </c>
      <c r="R25" s="7">
        <v>0</v>
      </c>
      <c r="S25" s="8">
        <v>306</v>
      </c>
      <c r="T25" s="8">
        <v>0</v>
      </c>
      <c r="U25" s="8">
        <v>47</v>
      </c>
      <c r="V25" s="8">
        <v>0</v>
      </c>
      <c r="W25" s="8">
        <v>14118</v>
      </c>
      <c r="Z25" s="9">
        <f>I25+U25-Q25+S25</f>
        <v>14118</v>
      </c>
      <c r="AA25" s="1" t="str">
        <f>IF(Z25=W25,"ok","error")</f>
        <v>ok</v>
      </c>
    </row>
    <row r="26" spans="1:28" x14ac:dyDescent="0.25">
      <c r="A26" s="3" t="s">
        <v>15</v>
      </c>
      <c r="B26" s="3">
        <v>2024</v>
      </c>
      <c r="C26" s="7" cm="1">
        <f t="array" ref="C26:W26">'[1]TRIPS 2024'!C639:W639</f>
        <v>2868</v>
      </c>
      <c r="D26" s="7">
        <v>0</v>
      </c>
      <c r="E26" s="7">
        <v>2</v>
      </c>
      <c r="F26" s="7">
        <v>0</v>
      </c>
      <c r="G26" s="7">
        <v>0</v>
      </c>
      <c r="H26" s="7">
        <v>0</v>
      </c>
      <c r="I26" s="7">
        <v>2870</v>
      </c>
      <c r="J26" s="7">
        <v>0</v>
      </c>
      <c r="K26" s="7">
        <v>10</v>
      </c>
      <c r="L26" s="7">
        <v>0</v>
      </c>
      <c r="M26" s="7">
        <v>4</v>
      </c>
      <c r="N26" s="7">
        <v>0</v>
      </c>
      <c r="O26" s="7">
        <v>80</v>
      </c>
      <c r="P26" s="7">
        <v>0</v>
      </c>
      <c r="Q26" s="7">
        <v>94</v>
      </c>
      <c r="R26" s="7">
        <v>0</v>
      </c>
      <c r="S26" s="8">
        <v>-306</v>
      </c>
      <c r="T26" s="8">
        <v>0</v>
      </c>
      <c r="U26" s="8">
        <v>2</v>
      </c>
      <c r="V26" s="8">
        <v>0</v>
      </c>
      <c r="W26" s="8">
        <v>2472</v>
      </c>
      <c r="Z26" s="9">
        <f>I26+U26-Q26+S26</f>
        <v>2472</v>
      </c>
      <c r="AA26" s="1" t="str">
        <f>IF(Z26=W26,"ok","error")</f>
        <v>ok</v>
      </c>
    </row>
    <row r="27" spans="1:28" ht="16.5" thickBot="1" x14ac:dyDescent="0.3">
      <c r="A27" s="10" t="s">
        <v>16</v>
      </c>
      <c r="B27" s="3"/>
      <c r="C27" s="8">
        <f>SUM(C25:C26)</f>
        <v>17354</v>
      </c>
      <c r="D27" s="8">
        <f t="shared" ref="D27:W27" si="12">SUM(D25:D26)</f>
        <v>0</v>
      </c>
      <c r="E27" s="8">
        <f t="shared" si="12"/>
        <v>175</v>
      </c>
      <c r="F27" s="8">
        <f t="shared" si="12"/>
        <v>0</v>
      </c>
      <c r="G27" s="8">
        <f t="shared" si="12"/>
        <v>2</v>
      </c>
      <c r="H27" s="8">
        <f t="shared" si="12"/>
        <v>0</v>
      </c>
      <c r="I27" s="8">
        <f t="shared" si="12"/>
        <v>17531</v>
      </c>
      <c r="J27" s="8">
        <f t="shared" si="12"/>
        <v>0</v>
      </c>
      <c r="K27" s="8">
        <f t="shared" si="12"/>
        <v>98</v>
      </c>
      <c r="L27" s="8">
        <f t="shared" si="12"/>
        <v>0</v>
      </c>
      <c r="M27" s="8">
        <f t="shared" si="12"/>
        <v>204</v>
      </c>
      <c r="N27" s="8">
        <f t="shared" si="12"/>
        <v>0</v>
      </c>
      <c r="O27" s="8">
        <f t="shared" si="12"/>
        <v>688</v>
      </c>
      <c r="P27" s="8">
        <f t="shared" si="12"/>
        <v>0</v>
      </c>
      <c r="Q27" s="8">
        <f t="shared" si="12"/>
        <v>990</v>
      </c>
      <c r="R27" s="8">
        <f t="shared" si="12"/>
        <v>0</v>
      </c>
      <c r="S27" s="8">
        <f t="shared" si="12"/>
        <v>0</v>
      </c>
      <c r="T27" s="8">
        <f t="shared" si="12"/>
        <v>0</v>
      </c>
      <c r="U27" s="8">
        <f t="shared" si="12"/>
        <v>49</v>
      </c>
      <c r="V27" s="8">
        <f t="shared" si="12"/>
        <v>0</v>
      </c>
      <c r="W27" s="8">
        <f t="shared" si="12"/>
        <v>16590</v>
      </c>
      <c r="X27" s="9"/>
      <c r="Y27" s="9"/>
      <c r="Z27" s="9">
        <f>I27+U27-Q27+S27</f>
        <v>16590</v>
      </c>
      <c r="AA27" s="1" t="str">
        <f>IF(Z27=W27,"ok","error")</f>
        <v>ok</v>
      </c>
    </row>
    <row r="28" spans="1:28" ht="16.5" thickBot="1" x14ac:dyDescent="0.3">
      <c r="A28" s="11" t="s">
        <v>17</v>
      </c>
      <c r="B28" s="12"/>
      <c r="C28" s="13"/>
      <c r="D28" s="13"/>
      <c r="E28" s="13"/>
      <c r="F28" s="13"/>
      <c r="G28" s="13"/>
      <c r="H28" s="13"/>
      <c r="I28" s="13"/>
      <c r="J28" s="13"/>
      <c r="K28" s="14">
        <f t="shared" ref="K28" si="13">K27/($I27+$U27)</f>
        <v>5.5745164960182029E-3</v>
      </c>
      <c r="L28" s="14"/>
      <c r="M28" s="14">
        <f t="shared" ref="M28" si="14">M27/($I27+$U27)</f>
        <v>1.1604095563139932E-2</v>
      </c>
      <c r="N28" s="14"/>
      <c r="O28" s="14">
        <f t="shared" ref="O28" si="15">O27/($I27+$U27)</f>
        <v>3.9135381114903299E-2</v>
      </c>
      <c r="P28" s="15"/>
      <c r="Q28" s="14">
        <f>Q27/($I27+$U27)</f>
        <v>5.6313993174061432E-2</v>
      </c>
      <c r="R28" s="13"/>
      <c r="S28" s="8"/>
      <c r="T28" s="16" t="s">
        <v>18</v>
      </c>
      <c r="U28" s="17"/>
      <c r="V28" s="17"/>
      <c r="W28" s="18">
        <f>(W27-U27)/I27</f>
        <v>0.94352860646854142</v>
      </c>
      <c r="X28" s="19">
        <f>W28+Q28</f>
        <v>0.9998425996426028</v>
      </c>
      <c r="Y28" s="19"/>
    </row>
    <row r="29" spans="1:28" ht="16.5" thickBot="1" x14ac:dyDescent="0.3">
      <c r="A29" s="3" t="s">
        <v>19</v>
      </c>
      <c r="B29" s="3">
        <v>2024</v>
      </c>
      <c r="C29" s="7" cm="1">
        <f t="array" ref="C29:W29">'[1]TRIPS 2024'!C654:W654</f>
        <v>8102</v>
      </c>
      <c r="D29" s="7">
        <v>0</v>
      </c>
      <c r="E29" s="7">
        <v>56</v>
      </c>
      <c r="F29" s="7">
        <v>0</v>
      </c>
      <c r="G29" s="7">
        <v>0</v>
      </c>
      <c r="H29" s="7">
        <v>0</v>
      </c>
      <c r="I29" s="7">
        <v>8158</v>
      </c>
      <c r="J29" s="7">
        <v>0</v>
      </c>
      <c r="K29" s="7">
        <v>102</v>
      </c>
      <c r="L29" s="7">
        <v>0</v>
      </c>
      <c r="M29" s="7">
        <v>220</v>
      </c>
      <c r="N29" s="7">
        <v>0</v>
      </c>
      <c r="O29" s="7">
        <v>401</v>
      </c>
      <c r="P29" s="7">
        <v>0</v>
      </c>
      <c r="Q29" s="7">
        <v>723</v>
      </c>
      <c r="R29" s="7">
        <v>0</v>
      </c>
      <c r="S29" s="8">
        <v>0</v>
      </c>
      <c r="T29" s="8">
        <v>0</v>
      </c>
      <c r="U29" s="8">
        <v>56</v>
      </c>
      <c r="V29" s="8">
        <v>0</v>
      </c>
      <c r="W29" s="8">
        <v>7491</v>
      </c>
      <c r="Z29" s="9">
        <f>I29+U29-Q29+S29</f>
        <v>7491</v>
      </c>
      <c r="AA29" s="1" t="str">
        <f>IF(Z29=W29,"ok","error")</f>
        <v>ok</v>
      </c>
    </row>
    <row r="30" spans="1:28" ht="16.5" thickBot="1" x14ac:dyDescent="0.3">
      <c r="A30" s="11" t="s">
        <v>20</v>
      </c>
      <c r="B30" s="12"/>
      <c r="C30" s="13"/>
      <c r="D30" s="13"/>
      <c r="E30" s="13"/>
      <c r="F30" s="13"/>
      <c r="G30" s="13"/>
      <c r="H30" s="13"/>
      <c r="I30" s="13"/>
      <c r="J30" s="13"/>
      <c r="K30" s="14">
        <f>K29/($I29+$U29)</f>
        <v>1.241782322863404E-2</v>
      </c>
      <c r="L30" s="14"/>
      <c r="M30" s="14">
        <f t="shared" ref="M30" si="16">M29/($I29+$U29)</f>
        <v>2.678354029705381E-2</v>
      </c>
      <c r="N30" s="14"/>
      <c r="O30" s="14">
        <f t="shared" ref="O30" si="17">O29/($I29+$U29)</f>
        <v>4.8819089359629898E-2</v>
      </c>
      <c r="P30" s="15"/>
      <c r="Q30" s="14">
        <f>Q29/($I29+$U29)</f>
        <v>8.8020452885317749E-2</v>
      </c>
      <c r="R30" s="13"/>
      <c r="S30" s="8"/>
      <c r="T30" s="16" t="s">
        <v>18</v>
      </c>
      <c r="U30" s="17"/>
      <c r="V30" s="17"/>
      <c r="W30" s="18">
        <f>(W29-U29)/I29</f>
        <v>0.91137533709242458</v>
      </c>
      <c r="X30" s="19">
        <f>W30+Q30</f>
        <v>0.99939578997774237</v>
      </c>
      <c r="Y30" s="19"/>
    </row>
    <row r="31" spans="1:28" ht="16.5" thickBot="1" x14ac:dyDescent="0.3">
      <c r="A31" s="3" t="s">
        <v>21</v>
      </c>
      <c r="B31" s="3">
        <v>2024</v>
      </c>
      <c r="C31" s="7">
        <f>SUM(C25:C26,C29)</f>
        <v>25456</v>
      </c>
      <c r="D31" s="7">
        <f t="shared" ref="D31:W31" si="18">SUM(D25:D26,D29)</f>
        <v>0</v>
      </c>
      <c r="E31" s="7">
        <f t="shared" si="18"/>
        <v>231</v>
      </c>
      <c r="F31" s="7">
        <f t="shared" si="18"/>
        <v>0</v>
      </c>
      <c r="G31" s="7">
        <f t="shared" si="18"/>
        <v>2</v>
      </c>
      <c r="H31" s="7">
        <f t="shared" si="18"/>
        <v>0</v>
      </c>
      <c r="I31" s="7">
        <f t="shared" si="18"/>
        <v>25689</v>
      </c>
      <c r="J31" s="7">
        <f t="shared" si="18"/>
        <v>0</v>
      </c>
      <c r="K31" s="7">
        <f t="shared" si="18"/>
        <v>200</v>
      </c>
      <c r="L31" s="7">
        <f t="shared" si="18"/>
        <v>0</v>
      </c>
      <c r="M31" s="7">
        <f t="shared" si="18"/>
        <v>424</v>
      </c>
      <c r="N31" s="7">
        <f t="shared" si="18"/>
        <v>0</v>
      </c>
      <c r="O31" s="7">
        <f t="shared" si="18"/>
        <v>1089</v>
      </c>
      <c r="P31" s="7">
        <f t="shared" si="18"/>
        <v>0</v>
      </c>
      <c r="Q31" s="7">
        <f t="shared" si="18"/>
        <v>1713</v>
      </c>
      <c r="R31" s="7">
        <f t="shared" si="18"/>
        <v>0</v>
      </c>
      <c r="S31" s="8">
        <f t="shared" si="18"/>
        <v>0</v>
      </c>
      <c r="T31" s="8">
        <f t="shared" si="18"/>
        <v>0</v>
      </c>
      <c r="U31" s="8">
        <f t="shared" si="18"/>
        <v>105</v>
      </c>
      <c r="V31" s="8">
        <f t="shared" si="18"/>
        <v>0</v>
      </c>
      <c r="W31" s="8">
        <f t="shared" si="18"/>
        <v>24081</v>
      </c>
      <c r="Z31" s="9">
        <f>I31+U31-Q31+S31</f>
        <v>24081</v>
      </c>
      <c r="AA31" s="1" t="str">
        <f>IF(Z31=W31,"ok","error")</f>
        <v>ok</v>
      </c>
    </row>
    <row r="32" spans="1:28" ht="16.5" thickBot="1" x14ac:dyDescent="0.3">
      <c r="A32" s="11" t="s">
        <v>22</v>
      </c>
      <c r="B32" s="12"/>
      <c r="C32" s="20"/>
      <c r="D32" s="13"/>
      <c r="E32" s="13"/>
      <c r="F32" s="13"/>
      <c r="G32" s="13"/>
      <c r="H32" s="13"/>
      <c r="I32" s="13"/>
      <c r="J32" s="13"/>
      <c r="K32" s="14">
        <f t="shared" ref="K32:O32" si="19">K31/($I31+$U31)</f>
        <v>7.7537411801194079E-3</v>
      </c>
      <c r="L32" s="14"/>
      <c r="M32" s="14">
        <f t="shared" si="19"/>
        <v>1.6437931301853143E-2</v>
      </c>
      <c r="N32" s="14"/>
      <c r="O32" s="14">
        <f t="shared" si="19"/>
        <v>4.2219120725750174E-2</v>
      </c>
      <c r="P32" s="15"/>
      <c r="Q32" s="14">
        <f>Q31/($I31+$U31)</f>
        <v>6.6410793207722724E-2</v>
      </c>
      <c r="R32" s="13"/>
      <c r="S32" s="8"/>
      <c r="T32" s="16" t="s">
        <v>18</v>
      </c>
      <c r="U32" s="17"/>
      <c r="V32" s="17"/>
      <c r="W32" s="18">
        <f>(W31-U31)/I31</f>
        <v>0.93331776246642528</v>
      </c>
      <c r="X32" s="19">
        <f>W32+Q32</f>
        <v>0.99972855567414798</v>
      </c>
      <c r="Y32" s="19"/>
    </row>
    <row r="33" spans="1:27" x14ac:dyDescent="0.25">
      <c r="A33" s="21"/>
      <c r="B33" s="3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8"/>
      <c r="T33" s="8"/>
      <c r="U33" s="8"/>
      <c r="V33" s="8"/>
      <c r="W33" s="8"/>
    </row>
    <row r="34" spans="1:27" x14ac:dyDescent="0.25">
      <c r="A34" s="3" t="s">
        <v>14</v>
      </c>
      <c r="B34" s="3">
        <v>2023</v>
      </c>
      <c r="C34" s="7" cm="1">
        <f t="array" ref="C34:W34">'[1]TRIPS 2023'!C679:W679</f>
        <v>14362</v>
      </c>
      <c r="D34" s="7">
        <v>0</v>
      </c>
      <c r="E34" s="7">
        <v>172</v>
      </c>
      <c r="F34" s="7">
        <v>0</v>
      </c>
      <c r="G34" s="7">
        <v>0</v>
      </c>
      <c r="H34" s="7">
        <v>0</v>
      </c>
      <c r="I34" s="7">
        <v>14534</v>
      </c>
      <c r="J34" s="7">
        <v>0</v>
      </c>
      <c r="K34" s="7">
        <v>93</v>
      </c>
      <c r="L34" s="7">
        <v>0</v>
      </c>
      <c r="M34" s="7">
        <v>127</v>
      </c>
      <c r="N34" s="7">
        <v>0</v>
      </c>
      <c r="O34" s="7">
        <v>191</v>
      </c>
      <c r="P34" s="7">
        <v>0</v>
      </c>
      <c r="Q34" s="7">
        <v>411</v>
      </c>
      <c r="R34" s="7">
        <v>0</v>
      </c>
      <c r="S34" s="8">
        <v>349</v>
      </c>
      <c r="T34" s="8">
        <v>0</v>
      </c>
      <c r="U34" s="8">
        <v>78</v>
      </c>
      <c r="V34" s="8">
        <v>0</v>
      </c>
      <c r="W34" s="8">
        <v>14550</v>
      </c>
      <c r="Z34" s="9">
        <f>I34+U34-Q34+S34</f>
        <v>14550</v>
      </c>
      <c r="AA34" s="1" t="str">
        <f>IF(Z34=W34,"ok","error")</f>
        <v>ok</v>
      </c>
    </row>
    <row r="35" spans="1:27" x14ac:dyDescent="0.25">
      <c r="A35" s="3" t="s">
        <v>15</v>
      </c>
      <c r="B35" s="3">
        <v>2023</v>
      </c>
      <c r="C35" s="7" cm="1">
        <f t="array" ref="C35:W35">'[1]TRIPS 2023'!C694:W694</f>
        <v>2878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2878</v>
      </c>
      <c r="J35" s="7">
        <v>0</v>
      </c>
      <c r="K35" s="7">
        <v>36</v>
      </c>
      <c r="L35" s="7">
        <v>0</v>
      </c>
      <c r="M35" s="7">
        <v>10</v>
      </c>
      <c r="N35" s="7">
        <v>0</v>
      </c>
      <c r="O35" s="7">
        <v>29</v>
      </c>
      <c r="P35" s="7">
        <v>0</v>
      </c>
      <c r="Q35" s="7">
        <v>75</v>
      </c>
      <c r="R35" s="7">
        <v>0</v>
      </c>
      <c r="S35" s="8">
        <v>-349</v>
      </c>
      <c r="T35" s="8">
        <v>0</v>
      </c>
      <c r="U35" s="8">
        <v>0</v>
      </c>
      <c r="V35" s="8">
        <v>0</v>
      </c>
      <c r="W35" s="8">
        <v>2454</v>
      </c>
      <c r="Z35" s="9">
        <f>I35+U35-Q35+S35</f>
        <v>2454</v>
      </c>
      <c r="AA35" s="1" t="str">
        <f>IF(Z35=W35,"ok","error")</f>
        <v>ok</v>
      </c>
    </row>
    <row r="36" spans="1:27" ht="16.5" thickBot="1" x14ac:dyDescent="0.3">
      <c r="A36" s="10" t="s">
        <v>16</v>
      </c>
      <c r="B36" s="3"/>
      <c r="C36" s="8">
        <f>SUM(C34:C35)</f>
        <v>17240</v>
      </c>
      <c r="D36" s="8">
        <f t="shared" ref="D36:W36" si="20">SUM(D34:D35)</f>
        <v>0</v>
      </c>
      <c r="E36" s="8">
        <f t="shared" si="20"/>
        <v>172</v>
      </c>
      <c r="F36" s="8">
        <f t="shared" si="20"/>
        <v>0</v>
      </c>
      <c r="G36" s="8">
        <f t="shared" si="20"/>
        <v>0</v>
      </c>
      <c r="H36" s="8">
        <f t="shared" si="20"/>
        <v>0</v>
      </c>
      <c r="I36" s="8">
        <f t="shared" si="20"/>
        <v>17412</v>
      </c>
      <c r="J36" s="8">
        <f t="shared" si="20"/>
        <v>0</v>
      </c>
      <c r="K36" s="8">
        <f t="shared" si="20"/>
        <v>129</v>
      </c>
      <c r="L36" s="8">
        <f t="shared" si="20"/>
        <v>0</v>
      </c>
      <c r="M36" s="8">
        <f t="shared" si="20"/>
        <v>137</v>
      </c>
      <c r="N36" s="8">
        <f t="shared" si="20"/>
        <v>0</v>
      </c>
      <c r="O36" s="8">
        <f t="shared" si="20"/>
        <v>220</v>
      </c>
      <c r="P36" s="8">
        <f t="shared" si="20"/>
        <v>0</v>
      </c>
      <c r="Q36" s="8">
        <f t="shared" si="20"/>
        <v>486</v>
      </c>
      <c r="R36" s="8">
        <f t="shared" si="20"/>
        <v>0</v>
      </c>
      <c r="S36" s="8">
        <f t="shared" si="20"/>
        <v>0</v>
      </c>
      <c r="T36" s="8">
        <f t="shared" si="20"/>
        <v>0</v>
      </c>
      <c r="U36" s="8">
        <f t="shared" si="20"/>
        <v>78</v>
      </c>
      <c r="V36" s="8">
        <f t="shared" si="20"/>
        <v>0</v>
      </c>
      <c r="W36" s="8">
        <f t="shared" si="20"/>
        <v>17004</v>
      </c>
      <c r="Z36" s="9">
        <f>I36+U36-Q36+S36</f>
        <v>17004</v>
      </c>
      <c r="AA36" s="1" t="str">
        <f>IF(Z36=W36,"ok","error")</f>
        <v>ok</v>
      </c>
    </row>
    <row r="37" spans="1:27" ht="16.5" thickBot="1" x14ac:dyDescent="0.3">
      <c r="A37" s="11" t="s">
        <v>17</v>
      </c>
      <c r="B37" s="12"/>
      <c r="C37" s="13"/>
      <c r="D37" s="13"/>
      <c r="E37" s="13"/>
      <c r="F37" s="13"/>
      <c r="G37" s="13"/>
      <c r="H37" s="13"/>
      <c r="I37" s="13"/>
      <c r="J37" s="13"/>
      <c r="K37" s="14">
        <f t="shared" ref="K37" si="21">K36/($I36+$U36)</f>
        <v>7.3756432246998285E-3</v>
      </c>
      <c r="L37" s="14"/>
      <c r="M37" s="14">
        <f t="shared" ref="M37" si="22">M36/($I36+$U36)</f>
        <v>7.833047455688965E-3</v>
      </c>
      <c r="N37" s="14"/>
      <c r="O37" s="14">
        <f t="shared" ref="O37" si="23">O36/($I36+$U36)</f>
        <v>1.2578616352201259E-2</v>
      </c>
      <c r="P37" s="15"/>
      <c r="Q37" s="14">
        <f>Q36/($I36+$U36)</f>
        <v>2.7787307032590053E-2</v>
      </c>
      <c r="R37" s="13"/>
      <c r="S37" s="8"/>
      <c r="T37" s="16" t="s">
        <v>18</v>
      </c>
      <c r="U37" s="17"/>
      <c r="V37" s="17"/>
      <c r="W37" s="18">
        <f>(W36-U36)/I36</f>
        <v>0.97208821502412135</v>
      </c>
      <c r="X37" s="19">
        <f>W37+Q37</f>
        <v>0.99987552205671137</v>
      </c>
      <c r="Y37" s="19"/>
    </row>
    <row r="38" spans="1:27" ht="16.5" thickBot="1" x14ac:dyDescent="0.3">
      <c r="A38" s="3" t="s">
        <v>19</v>
      </c>
      <c r="B38" s="3">
        <v>2023</v>
      </c>
      <c r="C38" s="7" cm="1">
        <f t="array" ref="C38:W38">'[1]TRIPS 2023'!C709:W709</f>
        <v>8122</v>
      </c>
      <c r="D38" s="7">
        <v>0</v>
      </c>
      <c r="E38" s="7">
        <v>20</v>
      </c>
      <c r="F38" s="7">
        <v>0</v>
      </c>
      <c r="G38" s="7">
        <v>0</v>
      </c>
      <c r="H38" s="7">
        <v>0</v>
      </c>
      <c r="I38" s="7">
        <v>8142</v>
      </c>
      <c r="J38" s="7">
        <v>0</v>
      </c>
      <c r="K38" s="7">
        <v>25</v>
      </c>
      <c r="L38" s="7">
        <v>0</v>
      </c>
      <c r="M38" s="7">
        <v>178</v>
      </c>
      <c r="N38" s="7">
        <v>0</v>
      </c>
      <c r="O38" s="7">
        <v>341</v>
      </c>
      <c r="P38" s="7">
        <v>0</v>
      </c>
      <c r="Q38" s="7">
        <v>544</v>
      </c>
      <c r="R38" s="7">
        <v>0</v>
      </c>
      <c r="S38" s="8">
        <v>0</v>
      </c>
      <c r="T38" s="8">
        <v>0</v>
      </c>
      <c r="U38" s="8">
        <v>59</v>
      </c>
      <c r="V38" s="8">
        <v>0</v>
      </c>
      <c r="W38" s="8">
        <v>7657</v>
      </c>
      <c r="Z38" s="9">
        <f>I38+U38-Q38+S38</f>
        <v>7657</v>
      </c>
      <c r="AA38" s="1" t="str">
        <f>IF(Z38=W38,"ok","error")</f>
        <v>ok</v>
      </c>
    </row>
    <row r="39" spans="1:27" ht="16.5" thickBot="1" x14ac:dyDescent="0.3">
      <c r="A39" s="11" t="s">
        <v>20</v>
      </c>
      <c r="B39" s="12"/>
      <c r="C39" s="13"/>
      <c r="D39" s="13"/>
      <c r="E39" s="13"/>
      <c r="F39" s="13"/>
      <c r="G39" s="13"/>
      <c r="H39" s="13"/>
      <c r="I39" s="13"/>
      <c r="J39" s="13"/>
      <c r="K39" s="14">
        <f t="shared" ref="K39" si="24">K38/($I38+$U38)</f>
        <v>3.0484087306426044E-3</v>
      </c>
      <c r="L39" s="14"/>
      <c r="M39" s="14">
        <f t="shared" ref="M39" si="25">M38/($I38+$U38)</f>
        <v>2.1704670162175345E-2</v>
      </c>
      <c r="N39" s="14"/>
      <c r="O39" s="14">
        <f t="shared" ref="O39" si="26">O38/($I38+$U38)</f>
        <v>4.1580295085965127E-2</v>
      </c>
      <c r="P39" s="15"/>
      <c r="Q39" s="14">
        <f>Q38/($I38+$U38)</f>
        <v>6.633337397878307E-2</v>
      </c>
      <c r="R39" s="13"/>
      <c r="S39" s="8"/>
      <c r="T39" s="16" t="s">
        <v>18</v>
      </c>
      <c r="U39" s="17"/>
      <c r="V39" s="17"/>
      <c r="W39" s="18">
        <f>(W38-U38)/I38</f>
        <v>0.93318594939818222</v>
      </c>
      <c r="X39" s="19">
        <f>W39+Q39</f>
        <v>0.99951932337696525</v>
      </c>
      <c r="Y39" s="19"/>
    </row>
    <row r="40" spans="1:27" ht="16.5" thickBot="1" x14ac:dyDescent="0.3">
      <c r="A40" s="11" t="s">
        <v>21</v>
      </c>
      <c r="B40" s="3">
        <v>2023</v>
      </c>
      <c r="C40" s="7">
        <f>SUM(C34:C35,C38)</f>
        <v>25362</v>
      </c>
      <c r="D40" s="7">
        <f t="shared" ref="D40:W40" si="27">SUM(D34:D35,D38)</f>
        <v>0</v>
      </c>
      <c r="E40" s="7">
        <f t="shared" si="27"/>
        <v>192</v>
      </c>
      <c r="F40" s="7">
        <f t="shared" si="27"/>
        <v>0</v>
      </c>
      <c r="G40" s="7">
        <f t="shared" si="27"/>
        <v>0</v>
      </c>
      <c r="H40" s="7">
        <f t="shared" si="27"/>
        <v>0</v>
      </c>
      <c r="I40" s="7">
        <f t="shared" si="27"/>
        <v>25554</v>
      </c>
      <c r="J40" s="7">
        <f t="shared" si="27"/>
        <v>0</v>
      </c>
      <c r="K40" s="7">
        <f t="shared" si="27"/>
        <v>154</v>
      </c>
      <c r="L40" s="7">
        <f t="shared" si="27"/>
        <v>0</v>
      </c>
      <c r="M40" s="7">
        <f t="shared" si="27"/>
        <v>315</v>
      </c>
      <c r="N40" s="7">
        <f t="shared" si="27"/>
        <v>0</v>
      </c>
      <c r="O40" s="7">
        <f t="shared" si="27"/>
        <v>561</v>
      </c>
      <c r="P40" s="7">
        <f t="shared" si="27"/>
        <v>0</v>
      </c>
      <c r="Q40" s="7">
        <f t="shared" si="27"/>
        <v>1030</v>
      </c>
      <c r="R40" s="7">
        <f t="shared" si="27"/>
        <v>0</v>
      </c>
      <c r="S40" s="8">
        <f t="shared" si="27"/>
        <v>0</v>
      </c>
      <c r="T40" s="8">
        <f t="shared" si="27"/>
        <v>0</v>
      </c>
      <c r="U40" s="8">
        <f t="shared" si="27"/>
        <v>137</v>
      </c>
      <c r="V40" s="8">
        <f t="shared" si="27"/>
        <v>0</v>
      </c>
      <c r="W40" s="8">
        <f t="shared" si="27"/>
        <v>24661</v>
      </c>
      <c r="Z40" s="9">
        <f>I40+U40-Q40+S40</f>
        <v>24661</v>
      </c>
      <c r="AA40" s="1" t="str">
        <f>IF(Z40=W40,"ok","error")</f>
        <v>ok</v>
      </c>
    </row>
    <row r="41" spans="1:27" ht="16.5" thickBot="1" x14ac:dyDescent="0.3">
      <c r="A41" s="11" t="s">
        <v>22</v>
      </c>
      <c r="B41" s="12"/>
      <c r="C41" s="22"/>
      <c r="D41" s="13"/>
      <c r="E41" s="13"/>
      <c r="F41" s="13"/>
      <c r="G41" s="13"/>
      <c r="H41" s="13"/>
      <c r="I41" s="13"/>
      <c r="J41" s="13"/>
      <c r="K41" s="14">
        <f t="shared" ref="K41" si="28">K40/($I40+$U40)</f>
        <v>5.9943170760188395E-3</v>
      </c>
      <c r="L41" s="14"/>
      <c r="M41" s="14">
        <f t="shared" ref="M41" si="29">M40/($I40+$U40)</f>
        <v>1.2261103110038534E-2</v>
      </c>
      <c r="N41" s="14"/>
      <c r="O41" s="14">
        <f t="shared" ref="O41" si="30">O40/($I40+$U40)</f>
        <v>2.1836440776925772E-2</v>
      </c>
      <c r="P41" s="15"/>
      <c r="Q41" s="14">
        <f>Q40/($I40+$U40)</f>
        <v>4.0091860962983145E-2</v>
      </c>
      <c r="R41" s="13"/>
      <c r="S41" s="8"/>
      <c r="T41" s="16" t="s">
        <v>18</v>
      </c>
      <c r="U41" s="17"/>
      <c r="V41" s="17"/>
      <c r="W41" s="18">
        <f>(W40-U40)/I40</f>
        <v>0.95969319871644365</v>
      </c>
      <c r="X41" s="19">
        <f>W41+Q41</f>
        <v>0.99978505967942677</v>
      </c>
      <c r="Y41" s="19"/>
    </row>
    <row r="42" spans="1:27" x14ac:dyDescent="0.25">
      <c r="A42" s="21"/>
      <c r="B42" s="3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8"/>
      <c r="T42" s="8"/>
      <c r="U42" s="8"/>
      <c r="V42" s="8"/>
      <c r="W42" s="8"/>
    </row>
    <row r="43" spans="1:27" x14ac:dyDescent="0.25">
      <c r="A43" s="3" t="s">
        <v>14</v>
      </c>
      <c r="B43" s="3">
        <v>2022</v>
      </c>
      <c r="C43" s="7" cm="1">
        <f t="array" ref="C43:W43">'[1]TRIPS 2022'!C679:W679</f>
        <v>14090</v>
      </c>
      <c r="D43" s="7">
        <v>0</v>
      </c>
      <c r="E43" s="7">
        <v>453</v>
      </c>
      <c r="F43" s="7">
        <v>0</v>
      </c>
      <c r="G43" s="7">
        <v>0</v>
      </c>
      <c r="H43" s="7">
        <v>0</v>
      </c>
      <c r="I43" s="7">
        <v>14543</v>
      </c>
      <c r="J43" s="7">
        <v>0</v>
      </c>
      <c r="K43" s="7">
        <v>39</v>
      </c>
      <c r="L43" s="7">
        <v>0</v>
      </c>
      <c r="M43" s="7">
        <v>200</v>
      </c>
      <c r="N43" s="7">
        <v>0</v>
      </c>
      <c r="O43" s="7">
        <v>113</v>
      </c>
      <c r="P43" s="7">
        <v>0</v>
      </c>
      <c r="Q43" s="7">
        <v>352</v>
      </c>
      <c r="R43" s="7">
        <v>0</v>
      </c>
      <c r="S43" s="8">
        <v>307</v>
      </c>
      <c r="T43" s="8">
        <v>0</v>
      </c>
      <c r="U43" s="8">
        <v>56</v>
      </c>
      <c r="V43" s="8">
        <v>0</v>
      </c>
      <c r="W43" s="8">
        <v>14554</v>
      </c>
      <c r="Z43" s="9">
        <f>I43+U43-Q43+S43</f>
        <v>14554</v>
      </c>
      <c r="AA43" s="1" t="str">
        <f>IF(Z43=W43,"ok","error")</f>
        <v>ok</v>
      </c>
    </row>
    <row r="44" spans="1:27" x14ac:dyDescent="0.25">
      <c r="A44" s="3" t="s">
        <v>15</v>
      </c>
      <c r="B44" s="3">
        <v>2022</v>
      </c>
      <c r="C44" s="7" cm="1">
        <f t="array" ref="C44:W44">'[1]TRIPS 2022'!C694:W694</f>
        <v>2802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2802</v>
      </c>
      <c r="J44" s="7">
        <v>0</v>
      </c>
      <c r="K44" s="7">
        <v>19</v>
      </c>
      <c r="L44" s="7">
        <v>0</v>
      </c>
      <c r="M44" s="7">
        <v>0</v>
      </c>
      <c r="N44" s="7">
        <v>0</v>
      </c>
      <c r="O44" s="7">
        <v>9</v>
      </c>
      <c r="P44" s="7">
        <v>0</v>
      </c>
      <c r="Q44" s="7">
        <v>28</v>
      </c>
      <c r="R44" s="7">
        <v>0</v>
      </c>
      <c r="S44" s="8">
        <v>-307</v>
      </c>
      <c r="T44" s="8">
        <v>0</v>
      </c>
      <c r="U44" s="8">
        <v>0</v>
      </c>
      <c r="V44" s="8">
        <v>0</v>
      </c>
      <c r="W44" s="8">
        <v>2467</v>
      </c>
      <c r="Z44" s="9">
        <f>I44+U44-Q44+S44</f>
        <v>2467</v>
      </c>
      <c r="AA44" s="1" t="str">
        <f>IF(Z44=W44,"ok","error")</f>
        <v>ok</v>
      </c>
    </row>
    <row r="45" spans="1:27" ht="16.5" thickBot="1" x14ac:dyDescent="0.3">
      <c r="A45" s="10" t="s">
        <v>16</v>
      </c>
      <c r="B45" s="3"/>
      <c r="C45" s="8">
        <f>SUM(C43:C44)</f>
        <v>16892</v>
      </c>
      <c r="D45" s="8">
        <f t="shared" ref="D45:W45" si="31">SUM(D43:D44)</f>
        <v>0</v>
      </c>
      <c r="E45" s="8">
        <f t="shared" si="31"/>
        <v>453</v>
      </c>
      <c r="F45" s="8">
        <f t="shared" si="31"/>
        <v>0</v>
      </c>
      <c r="G45" s="8">
        <f t="shared" si="31"/>
        <v>0</v>
      </c>
      <c r="H45" s="8">
        <f t="shared" si="31"/>
        <v>0</v>
      </c>
      <c r="I45" s="8">
        <f t="shared" si="31"/>
        <v>17345</v>
      </c>
      <c r="J45" s="8">
        <f t="shared" si="31"/>
        <v>0</v>
      </c>
      <c r="K45" s="8">
        <f t="shared" si="31"/>
        <v>58</v>
      </c>
      <c r="L45" s="8">
        <f t="shared" si="31"/>
        <v>0</v>
      </c>
      <c r="M45" s="8">
        <f t="shared" si="31"/>
        <v>200</v>
      </c>
      <c r="N45" s="8">
        <f t="shared" si="31"/>
        <v>0</v>
      </c>
      <c r="O45" s="8">
        <f t="shared" si="31"/>
        <v>122</v>
      </c>
      <c r="P45" s="8">
        <f t="shared" si="31"/>
        <v>0</v>
      </c>
      <c r="Q45" s="8">
        <f t="shared" si="31"/>
        <v>380</v>
      </c>
      <c r="R45" s="8">
        <f t="shared" si="31"/>
        <v>0</v>
      </c>
      <c r="S45" s="8">
        <f t="shared" si="31"/>
        <v>0</v>
      </c>
      <c r="T45" s="8">
        <f t="shared" si="31"/>
        <v>0</v>
      </c>
      <c r="U45" s="8">
        <f t="shared" si="31"/>
        <v>56</v>
      </c>
      <c r="V45" s="8">
        <f t="shared" si="31"/>
        <v>0</v>
      </c>
      <c r="W45" s="8">
        <f t="shared" si="31"/>
        <v>17021</v>
      </c>
      <c r="Z45" s="9">
        <f>I45+U45-Q45+S45</f>
        <v>17021</v>
      </c>
      <c r="AA45" s="1" t="str">
        <f>IF(Z45=W45,"ok","error")</f>
        <v>ok</v>
      </c>
    </row>
    <row r="46" spans="1:27" ht="16.5" thickBot="1" x14ac:dyDescent="0.3">
      <c r="A46" s="11" t="s">
        <v>17</v>
      </c>
      <c r="B46" s="12"/>
      <c r="C46" s="13"/>
      <c r="D46" s="13"/>
      <c r="E46" s="13"/>
      <c r="F46" s="13"/>
      <c r="G46" s="13"/>
      <c r="H46" s="13"/>
      <c r="I46" s="13"/>
      <c r="J46" s="13"/>
      <c r="K46" s="14">
        <f t="shared" ref="K46" si="32">K45/($I45+$U45)</f>
        <v>3.3331417734612954E-3</v>
      </c>
      <c r="L46" s="14"/>
      <c r="M46" s="14">
        <f t="shared" ref="M46" si="33">M45/($I45+$U45)</f>
        <v>1.149359232228033E-2</v>
      </c>
      <c r="N46" s="14"/>
      <c r="O46" s="14">
        <f t="shared" ref="O46" si="34">O45/($I45+$U45)</f>
        <v>7.0110913165910005E-3</v>
      </c>
      <c r="P46" s="15"/>
      <c r="Q46" s="14">
        <f>Q45/($I45+$U45)</f>
        <v>2.1837825412332625E-2</v>
      </c>
      <c r="R46" s="13"/>
      <c r="S46" s="8"/>
      <c r="T46" s="16" t="s">
        <v>18</v>
      </c>
      <c r="U46" s="17"/>
      <c r="V46" s="17"/>
      <c r="W46" s="18">
        <f>(W45-U45)/I45</f>
        <v>0.97809166906889589</v>
      </c>
      <c r="X46" s="19">
        <f>W46+Q46</f>
        <v>0.99992949448122848</v>
      </c>
      <c r="Y46" s="19"/>
    </row>
    <row r="47" spans="1:27" ht="16.5" thickBot="1" x14ac:dyDescent="0.3">
      <c r="A47" s="3" t="s">
        <v>19</v>
      </c>
      <c r="B47" s="3">
        <v>2022</v>
      </c>
      <c r="C47" s="7" cm="1">
        <f t="array" ref="C47:W47">'[1]TRIPS 2022'!C709:W709</f>
        <v>8018</v>
      </c>
      <c r="D47" s="7">
        <v>0</v>
      </c>
      <c r="E47" s="13">
        <v>46</v>
      </c>
      <c r="F47" s="7">
        <v>0</v>
      </c>
      <c r="G47" s="7">
        <v>-6</v>
      </c>
      <c r="H47" s="7">
        <v>0</v>
      </c>
      <c r="I47" s="7">
        <v>8058</v>
      </c>
      <c r="J47" s="7">
        <v>0</v>
      </c>
      <c r="K47" s="7">
        <v>75</v>
      </c>
      <c r="L47" s="7">
        <v>0</v>
      </c>
      <c r="M47" s="7">
        <v>263</v>
      </c>
      <c r="N47" s="7">
        <v>0</v>
      </c>
      <c r="O47" s="7">
        <v>50</v>
      </c>
      <c r="P47" s="7">
        <v>0</v>
      </c>
      <c r="Q47" s="7">
        <v>388</v>
      </c>
      <c r="R47" s="7">
        <v>0</v>
      </c>
      <c r="S47" s="8">
        <v>0</v>
      </c>
      <c r="T47" s="8">
        <v>0</v>
      </c>
      <c r="U47" s="8">
        <v>70</v>
      </c>
      <c r="V47" s="8">
        <v>0</v>
      </c>
      <c r="W47" s="8">
        <v>7740</v>
      </c>
      <c r="Z47" s="9">
        <f>I47+U47-Q47+S47</f>
        <v>7740</v>
      </c>
      <c r="AA47" s="1" t="str">
        <f>IF(Z47=W47,"ok","error")</f>
        <v>ok</v>
      </c>
    </row>
    <row r="48" spans="1:27" ht="16.5" thickBot="1" x14ac:dyDescent="0.3">
      <c r="A48" s="11" t="s">
        <v>20</v>
      </c>
      <c r="B48" s="12"/>
      <c r="C48" s="13"/>
      <c r="D48" s="13"/>
      <c r="E48" s="13"/>
      <c r="F48" s="13"/>
      <c r="G48" s="13"/>
      <c r="H48" s="13"/>
      <c r="I48" s="13"/>
      <c r="J48" s="13"/>
      <c r="K48" s="14">
        <f t="shared" ref="K48" si="35">K47/($I47+$U47)</f>
        <v>9.2273622047244087E-3</v>
      </c>
      <c r="L48" s="14"/>
      <c r="M48" s="14">
        <f t="shared" ref="M48" si="36">M47/($I47+$U47)</f>
        <v>3.2357283464566927E-2</v>
      </c>
      <c r="N48" s="14"/>
      <c r="O48" s="14">
        <f t="shared" ref="O48" si="37">O47/($I47+$U47)</f>
        <v>6.1515748031496066E-3</v>
      </c>
      <c r="P48" s="15"/>
      <c r="Q48" s="14">
        <f>Q47/($I47+$U47)</f>
        <v>4.7736220472440943E-2</v>
      </c>
      <c r="R48" s="13"/>
      <c r="S48" s="8"/>
      <c r="T48" s="16" t="s">
        <v>18</v>
      </c>
      <c r="U48" s="17"/>
      <c r="V48" s="17"/>
      <c r="W48" s="18">
        <f>(W47-U47)/I47</f>
        <v>0.951849094068007</v>
      </c>
      <c r="X48" s="19">
        <f>W48+Q48</f>
        <v>0.99958531454044797</v>
      </c>
      <c r="Y48" s="19"/>
    </row>
    <row r="49" spans="1:27" ht="16.5" thickBot="1" x14ac:dyDescent="0.3">
      <c r="A49" s="11" t="s">
        <v>21</v>
      </c>
      <c r="B49" s="3">
        <v>2022</v>
      </c>
      <c r="C49" s="7">
        <f>SUM(C43:C44,C47)</f>
        <v>24910</v>
      </c>
      <c r="D49" s="7">
        <f t="shared" ref="D49:W49" si="38">SUM(D43:D44,D47)</f>
        <v>0</v>
      </c>
      <c r="E49" s="7">
        <f t="shared" si="38"/>
        <v>499</v>
      </c>
      <c r="F49" s="7">
        <f t="shared" si="38"/>
        <v>0</v>
      </c>
      <c r="G49" s="7">
        <f t="shared" si="38"/>
        <v>-6</v>
      </c>
      <c r="H49" s="7">
        <f t="shared" si="38"/>
        <v>0</v>
      </c>
      <c r="I49" s="7">
        <f t="shared" si="38"/>
        <v>25403</v>
      </c>
      <c r="J49" s="7">
        <f t="shared" si="38"/>
        <v>0</v>
      </c>
      <c r="K49" s="7">
        <f t="shared" si="38"/>
        <v>133</v>
      </c>
      <c r="L49" s="7">
        <f t="shared" si="38"/>
        <v>0</v>
      </c>
      <c r="M49" s="7">
        <f t="shared" si="38"/>
        <v>463</v>
      </c>
      <c r="N49" s="7">
        <f t="shared" si="38"/>
        <v>0</v>
      </c>
      <c r="O49" s="7">
        <f t="shared" si="38"/>
        <v>172</v>
      </c>
      <c r="P49" s="7">
        <f t="shared" si="38"/>
        <v>0</v>
      </c>
      <c r="Q49" s="7">
        <f t="shared" si="38"/>
        <v>768</v>
      </c>
      <c r="R49" s="7">
        <f t="shared" si="38"/>
        <v>0</v>
      </c>
      <c r="S49" s="8">
        <f t="shared" si="38"/>
        <v>0</v>
      </c>
      <c r="T49" s="8">
        <f t="shared" si="38"/>
        <v>0</v>
      </c>
      <c r="U49" s="8">
        <f t="shared" si="38"/>
        <v>126</v>
      </c>
      <c r="V49" s="8">
        <f t="shared" si="38"/>
        <v>0</v>
      </c>
      <c r="W49" s="8">
        <f t="shared" si="38"/>
        <v>24761</v>
      </c>
      <c r="Z49" s="9">
        <f>I49+U49-Q49+S49</f>
        <v>24761</v>
      </c>
      <c r="AA49" s="1" t="str">
        <f>IF(Z49=W49,"ok","error")</f>
        <v>ok</v>
      </c>
    </row>
    <row r="50" spans="1:27" ht="16.5" thickBot="1" x14ac:dyDescent="0.3">
      <c r="A50" s="11" t="s">
        <v>22</v>
      </c>
      <c r="B50" s="12"/>
      <c r="C50" s="22"/>
      <c r="D50" s="13"/>
      <c r="E50" s="13"/>
      <c r="F50" s="13"/>
      <c r="G50" s="13"/>
      <c r="H50" s="13"/>
      <c r="I50" s="13"/>
      <c r="J50" s="13"/>
      <c r="K50" s="14">
        <f t="shared" ref="K50" si="39">K49/($I49+$U49)</f>
        <v>5.2097614477652869E-3</v>
      </c>
      <c r="L50" s="14"/>
      <c r="M50" s="14">
        <f t="shared" ref="M50" si="40">M49/($I49+$U49)</f>
        <v>1.8136237220415997E-2</v>
      </c>
      <c r="N50" s="14"/>
      <c r="O50" s="14">
        <f t="shared" ref="O50" si="41">O49/($I49+$U49)</f>
        <v>6.7374358572603703E-3</v>
      </c>
      <c r="P50" s="15"/>
      <c r="Q50" s="14">
        <f>Q49/($I49+$U49)</f>
        <v>3.0083434525441655E-2</v>
      </c>
      <c r="R50" s="13"/>
      <c r="S50" s="8"/>
      <c r="T50" s="16" t="s">
        <v>18</v>
      </c>
      <c r="U50" s="17"/>
      <c r="V50" s="17"/>
      <c r="W50" s="18">
        <f>(W49-U49)/I49</f>
        <v>0.96976735031295513</v>
      </c>
      <c r="X50" s="19">
        <f>W50+Q50</f>
        <v>0.99985078483839684</v>
      </c>
      <c r="Y50" s="19"/>
    </row>
    <row r="51" spans="1:27" x14ac:dyDescent="0.25">
      <c r="A51" s="21"/>
      <c r="B51" s="3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8"/>
      <c r="T51" s="8"/>
      <c r="U51" s="8"/>
      <c r="V51" s="8"/>
      <c r="W51" s="8"/>
    </row>
    <row r="52" spans="1:27" x14ac:dyDescent="0.25">
      <c r="A52" s="3" t="s">
        <v>14</v>
      </c>
      <c r="B52" s="3">
        <v>2021</v>
      </c>
      <c r="C52" s="7" cm="1">
        <f t="array" ref="C52:W52">'[1]TRIPS 2021'!C679:W679</f>
        <v>14274</v>
      </c>
      <c r="D52" s="7">
        <v>0</v>
      </c>
      <c r="E52" s="7">
        <v>367</v>
      </c>
      <c r="F52" s="7">
        <v>0</v>
      </c>
      <c r="G52" s="7">
        <v>0</v>
      </c>
      <c r="H52" s="7">
        <v>0</v>
      </c>
      <c r="I52" s="7">
        <v>14641</v>
      </c>
      <c r="J52" s="7">
        <v>0</v>
      </c>
      <c r="K52" s="7">
        <v>55</v>
      </c>
      <c r="L52" s="7">
        <v>0</v>
      </c>
      <c r="M52" s="7">
        <v>179</v>
      </c>
      <c r="N52" s="7">
        <v>0</v>
      </c>
      <c r="O52" s="7">
        <v>391</v>
      </c>
      <c r="P52" s="7">
        <v>0</v>
      </c>
      <c r="Q52" s="7">
        <v>625</v>
      </c>
      <c r="R52" s="7">
        <v>0</v>
      </c>
      <c r="S52" s="8">
        <v>290</v>
      </c>
      <c r="T52" s="8">
        <v>0</v>
      </c>
      <c r="U52" s="8">
        <v>94</v>
      </c>
      <c r="V52" s="8">
        <v>0</v>
      </c>
      <c r="W52" s="8">
        <v>14400</v>
      </c>
      <c r="Z52" s="9">
        <f>I52+U52-Q52+S52</f>
        <v>14400</v>
      </c>
      <c r="AA52" s="1" t="str">
        <f>IF(Z52=W52,"ok","error")</f>
        <v>ok</v>
      </c>
    </row>
    <row r="53" spans="1:27" x14ac:dyDescent="0.25">
      <c r="A53" s="3" t="s">
        <v>15</v>
      </c>
      <c r="B53" s="3">
        <v>2021</v>
      </c>
      <c r="C53" s="7" cm="1">
        <f t="array" ref="C53:W53">'[1]TRIPS 2021'!C694:W694</f>
        <v>2676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2676</v>
      </c>
      <c r="J53" s="7">
        <v>0</v>
      </c>
      <c r="K53" s="7">
        <v>13</v>
      </c>
      <c r="L53" s="7">
        <v>0</v>
      </c>
      <c r="M53" s="7">
        <v>28</v>
      </c>
      <c r="N53" s="7">
        <v>0</v>
      </c>
      <c r="O53" s="7">
        <v>0</v>
      </c>
      <c r="P53" s="7">
        <v>0</v>
      </c>
      <c r="Q53" s="7">
        <v>41</v>
      </c>
      <c r="R53" s="7">
        <v>0</v>
      </c>
      <c r="S53" s="8">
        <v>-290</v>
      </c>
      <c r="T53" s="8">
        <v>0</v>
      </c>
      <c r="U53" s="8">
        <v>0</v>
      </c>
      <c r="V53" s="8">
        <v>0</v>
      </c>
      <c r="W53" s="8">
        <v>2345</v>
      </c>
      <c r="Z53" s="9">
        <f>I53+U53-Q53+S53</f>
        <v>2345</v>
      </c>
      <c r="AA53" s="1" t="str">
        <f>IF(Z53=W53,"ok","error")</f>
        <v>ok</v>
      </c>
    </row>
    <row r="54" spans="1:27" ht="16.5" thickBot="1" x14ac:dyDescent="0.3">
      <c r="A54" s="10" t="s">
        <v>16</v>
      </c>
      <c r="B54" s="3"/>
      <c r="C54" s="8">
        <f>SUM(C52:C53)</f>
        <v>16950</v>
      </c>
      <c r="D54" s="8">
        <f t="shared" ref="D54:W54" si="42">SUM(D52:D53)</f>
        <v>0</v>
      </c>
      <c r="E54" s="8">
        <f t="shared" si="42"/>
        <v>367</v>
      </c>
      <c r="F54" s="8">
        <f t="shared" si="42"/>
        <v>0</v>
      </c>
      <c r="G54" s="8">
        <f t="shared" si="42"/>
        <v>0</v>
      </c>
      <c r="H54" s="8">
        <f t="shared" si="42"/>
        <v>0</v>
      </c>
      <c r="I54" s="8">
        <f t="shared" si="42"/>
        <v>17317</v>
      </c>
      <c r="J54" s="8">
        <f t="shared" si="42"/>
        <v>0</v>
      </c>
      <c r="K54" s="8">
        <f t="shared" si="42"/>
        <v>68</v>
      </c>
      <c r="L54" s="8">
        <f t="shared" si="42"/>
        <v>0</v>
      </c>
      <c r="M54" s="8">
        <f t="shared" si="42"/>
        <v>207</v>
      </c>
      <c r="N54" s="8">
        <f t="shared" si="42"/>
        <v>0</v>
      </c>
      <c r="O54" s="8">
        <f t="shared" si="42"/>
        <v>391</v>
      </c>
      <c r="P54" s="8">
        <f t="shared" si="42"/>
        <v>0</v>
      </c>
      <c r="Q54" s="8">
        <f t="shared" si="42"/>
        <v>666</v>
      </c>
      <c r="R54" s="8">
        <f t="shared" si="42"/>
        <v>0</v>
      </c>
      <c r="S54" s="8">
        <f t="shared" si="42"/>
        <v>0</v>
      </c>
      <c r="T54" s="8">
        <f t="shared" si="42"/>
        <v>0</v>
      </c>
      <c r="U54" s="8">
        <f t="shared" si="42"/>
        <v>94</v>
      </c>
      <c r="V54" s="8">
        <f t="shared" si="42"/>
        <v>0</v>
      </c>
      <c r="W54" s="8">
        <f t="shared" si="42"/>
        <v>16745</v>
      </c>
      <c r="Z54" s="9">
        <f>I54+U54-Q54+S54</f>
        <v>16745</v>
      </c>
      <c r="AA54" s="1" t="str">
        <f>IF(Z54=W54,"ok","error")</f>
        <v>ok</v>
      </c>
    </row>
    <row r="55" spans="1:27" ht="16.5" thickBot="1" x14ac:dyDescent="0.3">
      <c r="A55" s="11" t="s">
        <v>17</v>
      </c>
      <c r="B55" s="12"/>
      <c r="C55" s="13"/>
      <c r="D55" s="13"/>
      <c r="E55" s="13"/>
      <c r="F55" s="13"/>
      <c r="G55" s="13"/>
      <c r="H55" s="13"/>
      <c r="I55" s="13"/>
      <c r="J55" s="13"/>
      <c r="K55" s="14">
        <f t="shared" ref="K55" si="43">K54/($I54+$U54)</f>
        <v>3.9055769341221065E-3</v>
      </c>
      <c r="L55" s="14"/>
      <c r="M55" s="14">
        <f t="shared" ref="M55" si="44">M54/($I54+$U54)</f>
        <v>1.1889035667107001E-2</v>
      </c>
      <c r="N55" s="14"/>
      <c r="O55" s="14">
        <f t="shared" ref="O55" si="45">O54/($I54+$U54)</f>
        <v>2.2457067371202115E-2</v>
      </c>
      <c r="P55" s="15"/>
      <c r="Q55" s="14">
        <f>Q54/($I54+$U54)</f>
        <v>3.8251679972431223E-2</v>
      </c>
      <c r="R55" s="13"/>
      <c r="S55" s="8"/>
      <c r="T55" s="16" t="s">
        <v>18</v>
      </c>
      <c r="U55" s="17"/>
      <c r="V55" s="17"/>
      <c r="W55" s="18">
        <f>(W54-U54)/I54</f>
        <v>0.96154068256626435</v>
      </c>
      <c r="X55" s="19">
        <f>W55+Q55</f>
        <v>0.99979236253869552</v>
      </c>
      <c r="Y55" s="19"/>
    </row>
    <row r="56" spans="1:27" ht="16.5" thickBot="1" x14ac:dyDescent="0.3">
      <c r="A56" s="3" t="s">
        <v>19</v>
      </c>
      <c r="B56" s="3">
        <v>2021</v>
      </c>
      <c r="C56" s="7" cm="1">
        <f t="array" ref="C56:W56">'[1]TRIPS 2021'!C709:W709</f>
        <v>7664</v>
      </c>
      <c r="D56" s="7">
        <v>0</v>
      </c>
      <c r="E56" s="7">
        <v>110</v>
      </c>
      <c r="F56" s="7">
        <v>0</v>
      </c>
      <c r="G56" s="7">
        <v>0</v>
      </c>
      <c r="H56" s="7">
        <v>0</v>
      </c>
      <c r="I56" s="7">
        <v>7774</v>
      </c>
      <c r="J56" s="7">
        <v>0</v>
      </c>
      <c r="K56" s="7">
        <v>37</v>
      </c>
      <c r="L56" s="7">
        <v>0</v>
      </c>
      <c r="M56" s="7">
        <v>204</v>
      </c>
      <c r="N56" s="7">
        <v>0</v>
      </c>
      <c r="O56" s="7">
        <v>23</v>
      </c>
      <c r="P56" s="7">
        <v>0</v>
      </c>
      <c r="Q56" s="7">
        <v>264</v>
      </c>
      <c r="R56" s="7">
        <v>0</v>
      </c>
      <c r="S56" s="8">
        <v>0</v>
      </c>
      <c r="T56" s="8">
        <v>0</v>
      </c>
      <c r="U56" s="8">
        <v>114</v>
      </c>
      <c r="V56" s="8">
        <v>0</v>
      </c>
      <c r="W56" s="8">
        <v>7624</v>
      </c>
      <c r="Z56" s="9">
        <f>I56+U56-Q56+S56</f>
        <v>7624</v>
      </c>
      <c r="AA56" s="1" t="str">
        <f>IF(Z56=W56,"ok","error")</f>
        <v>ok</v>
      </c>
    </row>
    <row r="57" spans="1:27" ht="16.5" thickBot="1" x14ac:dyDescent="0.3">
      <c r="A57" s="11" t="s">
        <v>20</v>
      </c>
      <c r="B57" s="12"/>
      <c r="C57" s="13"/>
      <c r="D57" s="13"/>
      <c r="E57" s="13"/>
      <c r="F57" s="13"/>
      <c r="G57" s="13"/>
      <c r="H57" s="13"/>
      <c r="I57" s="13"/>
      <c r="J57" s="13"/>
      <c r="K57" s="14">
        <f t="shared" ref="K57" si="46">K56/($I56+$U56)</f>
        <v>4.6906693711967545E-3</v>
      </c>
      <c r="L57" s="14"/>
      <c r="M57" s="14">
        <f t="shared" ref="M57" si="47">M56/($I56+$U56)</f>
        <v>2.5862068965517241E-2</v>
      </c>
      <c r="N57" s="14"/>
      <c r="O57" s="14">
        <f t="shared" ref="O57" si="48">O56/($I56+$U56)</f>
        <v>2.9158215010141987E-3</v>
      </c>
      <c r="P57" s="15"/>
      <c r="Q57" s="14">
        <f>Q56/($I56+$U56)</f>
        <v>3.3468559837728194E-2</v>
      </c>
      <c r="R57" s="13"/>
      <c r="S57" s="8"/>
      <c r="T57" s="16" t="s">
        <v>18</v>
      </c>
      <c r="U57" s="17"/>
      <c r="V57" s="17"/>
      <c r="W57" s="18">
        <f>(W56-U56)/I56</f>
        <v>0.96604064831489578</v>
      </c>
      <c r="X57" s="19">
        <f>W57+Q57</f>
        <v>0.99950920815262401</v>
      </c>
      <c r="Y57" s="19"/>
    </row>
    <row r="58" spans="1:27" ht="16.5" thickBot="1" x14ac:dyDescent="0.3">
      <c r="A58" s="3" t="s">
        <v>21</v>
      </c>
      <c r="B58" s="3">
        <v>2021</v>
      </c>
      <c r="C58" s="7">
        <f>SUM(C52:C53,C56)</f>
        <v>24614</v>
      </c>
      <c r="D58" s="7">
        <f t="shared" ref="D58:W58" si="49">SUM(D52:D53,D56)</f>
        <v>0</v>
      </c>
      <c r="E58" s="7">
        <f t="shared" si="49"/>
        <v>477</v>
      </c>
      <c r="F58" s="7">
        <f t="shared" si="49"/>
        <v>0</v>
      </c>
      <c r="G58" s="7">
        <f t="shared" si="49"/>
        <v>0</v>
      </c>
      <c r="H58" s="7">
        <f t="shared" si="49"/>
        <v>0</v>
      </c>
      <c r="I58" s="7">
        <f t="shared" si="49"/>
        <v>25091</v>
      </c>
      <c r="J58" s="7">
        <f t="shared" si="49"/>
        <v>0</v>
      </c>
      <c r="K58" s="7">
        <f t="shared" si="49"/>
        <v>105</v>
      </c>
      <c r="L58" s="7">
        <f t="shared" si="49"/>
        <v>0</v>
      </c>
      <c r="M58" s="7">
        <f t="shared" si="49"/>
        <v>411</v>
      </c>
      <c r="N58" s="7">
        <f t="shared" si="49"/>
        <v>0</v>
      </c>
      <c r="O58" s="7">
        <f t="shared" si="49"/>
        <v>414</v>
      </c>
      <c r="P58" s="7">
        <f t="shared" si="49"/>
        <v>0</v>
      </c>
      <c r="Q58" s="7">
        <f t="shared" si="49"/>
        <v>930</v>
      </c>
      <c r="R58" s="7">
        <f t="shared" si="49"/>
        <v>0</v>
      </c>
      <c r="S58" s="8">
        <f t="shared" si="49"/>
        <v>0</v>
      </c>
      <c r="T58" s="8">
        <f t="shared" si="49"/>
        <v>0</v>
      </c>
      <c r="U58" s="8">
        <f t="shared" si="49"/>
        <v>208</v>
      </c>
      <c r="V58" s="8">
        <f t="shared" si="49"/>
        <v>0</v>
      </c>
      <c r="W58" s="8">
        <f t="shared" si="49"/>
        <v>24369</v>
      </c>
      <c r="Z58" s="9">
        <f>I58+U58-Q58+S58</f>
        <v>24369</v>
      </c>
      <c r="AA58" s="1" t="str">
        <f>IF(Z58=W58,"ok","error")</f>
        <v>ok</v>
      </c>
    </row>
    <row r="59" spans="1:27" ht="16.5" thickBot="1" x14ac:dyDescent="0.3">
      <c r="A59" s="11" t="s">
        <v>22</v>
      </c>
      <c r="B59" s="12"/>
      <c r="C59" s="22"/>
      <c r="D59" s="13"/>
      <c r="E59" s="13"/>
      <c r="F59" s="13"/>
      <c r="G59" s="13"/>
      <c r="H59" s="13"/>
      <c r="I59" s="13"/>
      <c r="J59" s="13"/>
      <c r="K59" s="14">
        <f t="shared" ref="K59" si="50">K58/($I58+$U58)</f>
        <v>4.1503616743744816E-3</v>
      </c>
      <c r="L59" s="14"/>
      <c r="M59" s="14">
        <f t="shared" ref="M59" si="51">M58/($I58+$U58)</f>
        <v>1.624570141112297E-2</v>
      </c>
      <c r="N59" s="14"/>
      <c r="O59" s="14">
        <f t="shared" ref="O59" si="52">O58/($I58+$U58)</f>
        <v>1.6364283173247954E-2</v>
      </c>
      <c r="P59" s="15"/>
      <c r="Q59" s="14">
        <f>Q58/($I58+$U58)</f>
        <v>3.6760346258745406E-2</v>
      </c>
      <c r="R59" s="13"/>
      <c r="S59" s="8"/>
      <c r="T59" s="16" t="s">
        <v>18</v>
      </c>
      <c r="U59" s="17"/>
      <c r="V59" s="17"/>
      <c r="W59" s="18">
        <f>(W58-U58)/I58</f>
        <v>0.96293491690247501</v>
      </c>
      <c r="X59" s="19">
        <f>W59+Q59</f>
        <v>0.99969526316122037</v>
      </c>
      <c r="Y59" s="19"/>
    </row>
    <row r="60" spans="1:27" x14ac:dyDescent="0.25">
      <c r="A60" s="21"/>
      <c r="B60" s="3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8"/>
      <c r="T60" s="8"/>
      <c r="U60" s="8"/>
      <c r="V60" s="8"/>
      <c r="W60" s="8"/>
    </row>
    <row r="61" spans="1:27" x14ac:dyDescent="0.25">
      <c r="A61" s="3" t="s">
        <v>14</v>
      </c>
      <c r="B61" s="3">
        <v>2020</v>
      </c>
      <c r="C61" s="7" cm="1">
        <f t="array" ref="C61:W61">'[1]TRIPS 2020'!C679:W679</f>
        <v>13983</v>
      </c>
      <c r="D61" s="7">
        <v>0</v>
      </c>
      <c r="E61" s="7">
        <v>348</v>
      </c>
      <c r="F61" s="7">
        <v>0</v>
      </c>
      <c r="G61" s="7">
        <v>0</v>
      </c>
      <c r="H61" s="7">
        <v>0</v>
      </c>
      <c r="I61" s="7">
        <v>14331</v>
      </c>
      <c r="J61" s="7">
        <v>0</v>
      </c>
      <c r="K61" s="7">
        <v>32</v>
      </c>
      <c r="L61" s="7">
        <v>0</v>
      </c>
      <c r="M61" s="7">
        <v>245</v>
      </c>
      <c r="N61" s="7">
        <v>0</v>
      </c>
      <c r="O61" s="7">
        <v>1954</v>
      </c>
      <c r="P61" s="7">
        <v>0</v>
      </c>
      <c r="Q61" s="7">
        <v>2231</v>
      </c>
      <c r="R61" s="7">
        <v>0</v>
      </c>
      <c r="S61" s="8">
        <v>1658</v>
      </c>
      <c r="T61" s="8">
        <v>0</v>
      </c>
      <c r="U61" s="8">
        <v>78</v>
      </c>
      <c r="V61" s="8">
        <v>0</v>
      </c>
      <c r="W61" s="8">
        <v>13836</v>
      </c>
      <c r="Z61" s="9">
        <f>I61+U61-Q61+S61</f>
        <v>13836</v>
      </c>
      <c r="AA61" s="1" t="str">
        <f>IF(Z61=W61,"ok","error")</f>
        <v>ok</v>
      </c>
    </row>
    <row r="62" spans="1:27" x14ac:dyDescent="0.25">
      <c r="A62" s="3" t="s">
        <v>15</v>
      </c>
      <c r="B62" s="3">
        <v>2020</v>
      </c>
      <c r="C62" s="7" cm="1">
        <f t="array" ref="C62:W62">'[1]TRIPS 2020'!C694:W694</f>
        <v>2802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2802</v>
      </c>
      <c r="J62" s="7">
        <v>0</v>
      </c>
      <c r="K62" s="7">
        <v>0</v>
      </c>
      <c r="L62" s="7">
        <v>0</v>
      </c>
      <c r="M62" s="7">
        <v>4</v>
      </c>
      <c r="N62" s="7">
        <v>0</v>
      </c>
      <c r="O62" s="7">
        <v>48</v>
      </c>
      <c r="P62" s="7">
        <v>0</v>
      </c>
      <c r="Q62" s="7">
        <v>52</v>
      </c>
      <c r="R62" s="7">
        <v>0</v>
      </c>
      <c r="S62" s="8">
        <v>-1658</v>
      </c>
      <c r="T62" s="8">
        <v>0</v>
      </c>
      <c r="U62" s="8">
        <v>0</v>
      </c>
      <c r="V62" s="8">
        <v>0</v>
      </c>
      <c r="W62" s="8">
        <v>1092</v>
      </c>
      <c r="Z62" s="9">
        <f>I62+U62-Q62+S62</f>
        <v>1092</v>
      </c>
      <c r="AA62" s="1" t="str">
        <f>IF(Z62=W62,"ok","error")</f>
        <v>ok</v>
      </c>
    </row>
    <row r="63" spans="1:27" ht="16.5" thickBot="1" x14ac:dyDescent="0.3">
      <c r="A63" s="10" t="s">
        <v>16</v>
      </c>
      <c r="B63" s="3">
        <v>2020</v>
      </c>
      <c r="C63" s="8">
        <f>SUM(C61:C62)</f>
        <v>16785</v>
      </c>
      <c r="D63" s="8">
        <f t="shared" ref="D63:V63" si="53">SUM(D61:D62)</f>
        <v>0</v>
      </c>
      <c r="E63" s="8">
        <f t="shared" si="53"/>
        <v>348</v>
      </c>
      <c r="F63" s="8">
        <f t="shared" si="53"/>
        <v>0</v>
      </c>
      <c r="G63" s="8">
        <f t="shared" si="53"/>
        <v>0</v>
      </c>
      <c r="H63" s="8">
        <f t="shared" si="53"/>
        <v>0</v>
      </c>
      <c r="I63" s="8">
        <f t="shared" si="53"/>
        <v>17133</v>
      </c>
      <c r="J63" s="8">
        <f t="shared" si="53"/>
        <v>0</v>
      </c>
      <c r="K63" s="8">
        <f t="shared" si="53"/>
        <v>32</v>
      </c>
      <c r="L63" s="8">
        <f t="shared" si="53"/>
        <v>0</v>
      </c>
      <c r="M63" s="8">
        <f t="shared" si="53"/>
        <v>249</v>
      </c>
      <c r="N63" s="8">
        <f t="shared" si="53"/>
        <v>0</v>
      </c>
      <c r="O63" s="8">
        <f t="shared" si="53"/>
        <v>2002</v>
      </c>
      <c r="P63" s="8">
        <f t="shared" si="53"/>
        <v>0</v>
      </c>
      <c r="Q63" s="8">
        <f t="shared" si="53"/>
        <v>2283</v>
      </c>
      <c r="R63" s="8">
        <f t="shared" si="53"/>
        <v>0</v>
      </c>
      <c r="S63" s="8">
        <f t="shared" si="53"/>
        <v>0</v>
      </c>
      <c r="T63" s="8">
        <f t="shared" si="53"/>
        <v>0</v>
      </c>
      <c r="U63" s="8">
        <f t="shared" si="53"/>
        <v>78</v>
      </c>
      <c r="V63" s="8">
        <f t="shared" si="53"/>
        <v>0</v>
      </c>
      <c r="W63" s="8">
        <f>SUM(W61:W62)</f>
        <v>14928</v>
      </c>
      <c r="Z63" s="9">
        <f>I63+U63-Q63+S63</f>
        <v>14928</v>
      </c>
      <c r="AA63" s="1" t="str">
        <f>IF(Z63=W63,"ok","error")</f>
        <v>ok</v>
      </c>
    </row>
    <row r="64" spans="1:27" ht="16.5" thickBot="1" x14ac:dyDescent="0.3">
      <c r="A64" s="11" t="s">
        <v>17</v>
      </c>
      <c r="B64" s="12"/>
      <c r="C64" s="13"/>
      <c r="D64" s="13"/>
      <c r="E64" s="13"/>
      <c r="F64" s="13"/>
      <c r="G64" s="13"/>
      <c r="H64" s="13"/>
      <c r="I64" s="13"/>
      <c r="J64" s="13"/>
      <c r="K64" s="14">
        <f t="shared" ref="K64" si="54">K63/($I63+$U63)</f>
        <v>1.8592760443902157E-3</v>
      </c>
      <c r="L64" s="14"/>
      <c r="M64" s="14">
        <f t="shared" ref="M64" si="55">M63/($I63+$U63)</f>
        <v>1.4467491720411365E-2</v>
      </c>
      <c r="N64" s="14"/>
      <c r="O64" s="14">
        <f t="shared" ref="O64" si="56">O63/($I63+$U63)</f>
        <v>0.11632095752716286</v>
      </c>
      <c r="P64" s="15"/>
      <c r="Q64" s="14">
        <f>Q63/($I63+$U63)</f>
        <v>0.13264772529196445</v>
      </c>
      <c r="R64" s="13"/>
      <c r="S64" s="8"/>
      <c r="T64" s="16" t="s">
        <v>18</v>
      </c>
      <c r="U64" s="17"/>
      <c r="V64" s="17"/>
      <c r="W64" s="18">
        <f>(W63-U63)/I63</f>
        <v>0.86674838031868329</v>
      </c>
      <c r="X64" s="19">
        <f>W64+Q64</f>
        <v>0.99939610561064773</v>
      </c>
      <c r="Y64" s="19"/>
    </row>
    <row r="65" spans="1:27" ht="16.5" thickBot="1" x14ac:dyDescent="0.3">
      <c r="A65" s="3" t="s">
        <v>19</v>
      </c>
      <c r="B65" s="3">
        <v>2020</v>
      </c>
      <c r="C65" s="7" cm="1">
        <f t="array" ref="C65:W65">'[1]TRIPS 2020'!C709:W709</f>
        <v>7712</v>
      </c>
      <c r="D65" s="7">
        <v>0</v>
      </c>
      <c r="E65" s="7">
        <v>43</v>
      </c>
      <c r="F65" s="7">
        <v>0</v>
      </c>
      <c r="G65" s="7">
        <v>0</v>
      </c>
      <c r="H65" s="7">
        <v>0</v>
      </c>
      <c r="I65" s="7">
        <v>7755</v>
      </c>
      <c r="J65" s="7">
        <v>0</v>
      </c>
      <c r="K65" s="7">
        <v>31</v>
      </c>
      <c r="L65" s="7">
        <v>0</v>
      </c>
      <c r="M65" s="7">
        <v>198</v>
      </c>
      <c r="N65" s="7">
        <v>0</v>
      </c>
      <c r="O65" s="7">
        <v>1107</v>
      </c>
      <c r="P65" s="7">
        <v>0</v>
      </c>
      <c r="Q65" s="7">
        <v>1336</v>
      </c>
      <c r="R65" s="7">
        <v>0</v>
      </c>
      <c r="S65" s="8">
        <v>0</v>
      </c>
      <c r="T65" s="8">
        <v>0</v>
      </c>
      <c r="U65" s="8">
        <v>76</v>
      </c>
      <c r="V65" s="8">
        <v>0</v>
      </c>
      <c r="W65" s="8">
        <v>6495</v>
      </c>
      <c r="Z65" s="9">
        <f>I65+U65-Q65+S65</f>
        <v>6495</v>
      </c>
      <c r="AA65" s="1" t="str">
        <f>IF(Z65=W65,"ok","error")</f>
        <v>ok</v>
      </c>
    </row>
    <row r="66" spans="1:27" ht="16.5" thickBot="1" x14ac:dyDescent="0.3">
      <c r="A66" s="11" t="s">
        <v>20</v>
      </c>
      <c r="B66" s="12"/>
      <c r="C66" s="13"/>
      <c r="D66" s="13"/>
      <c r="E66" s="13"/>
      <c r="F66" s="13"/>
      <c r="G66" s="13"/>
      <c r="H66" s="13"/>
      <c r="I66" s="13"/>
      <c r="J66" s="13"/>
      <c r="K66" s="14">
        <f t="shared" ref="K66" si="57">K65/($I65+$U65)</f>
        <v>3.9586259736942922E-3</v>
      </c>
      <c r="L66" s="14"/>
      <c r="M66" s="14">
        <f t="shared" ref="M66" si="58">M65/($I65+$U65)</f>
        <v>2.5284127186821607E-2</v>
      </c>
      <c r="N66" s="14"/>
      <c r="O66" s="14">
        <f t="shared" ref="O66" si="59">O65/($I65+$U65)</f>
        <v>0.14136125654450263</v>
      </c>
      <c r="P66" s="15"/>
      <c r="Q66" s="14">
        <f>Q65/($I65+$U65)</f>
        <v>0.17060400970501852</v>
      </c>
      <c r="R66" s="13"/>
      <c r="S66" s="8"/>
      <c r="T66" s="16" t="s">
        <v>18</v>
      </c>
      <c r="U66" s="17"/>
      <c r="V66" s="17"/>
      <c r="W66" s="18">
        <f>(W65-U65)/I65</f>
        <v>0.82772404900064478</v>
      </c>
      <c r="X66" s="19">
        <f>W66+Q66</f>
        <v>0.99832805870566332</v>
      </c>
      <c r="Y66" s="19"/>
    </row>
    <row r="67" spans="1:27" ht="16.5" thickBot="1" x14ac:dyDescent="0.3">
      <c r="A67" s="10" t="s">
        <v>21</v>
      </c>
      <c r="B67" s="3">
        <v>2020</v>
      </c>
      <c r="C67" s="7">
        <f t="shared" ref="C67:V67" si="60">SUM(C61:C62,C65)</f>
        <v>24497</v>
      </c>
      <c r="D67" s="7">
        <f t="shared" si="60"/>
        <v>0</v>
      </c>
      <c r="E67" s="7">
        <f t="shared" si="60"/>
        <v>391</v>
      </c>
      <c r="F67" s="7">
        <f t="shared" si="60"/>
        <v>0</v>
      </c>
      <c r="G67" s="7">
        <f t="shared" si="60"/>
        <v>0</v>
      </c>
      <c r="H67" s="7">
        <f t="shared" si="60"/>
        <v>0</v>
      </c>
      <c r="I67" s="7">
        <f t="shared" si="60"/>
        <v>24888</v>
      </c>
      <c r="J67" s="7">
        <f t="shared" si="60"/>
        <v>0</v>
      </c>
      <c r="K67" s="7">
        <f t="shared" si="60"/>
        <v>63</v>
      </c>
      <c r="L67" s="7">
        <f t="shared" si="60"/>
        <v>0</v>
      </c>
      <c r="M67" s="7">
        <f t="shared" si="60"/>
        <v>447</v>
      </c>
      <c r="N67" s="7">
        <f t="shared" si="60"/>
        <v>0</v>
      </c>
      <c r="O67" s="7">
        <f t="shared" si="60"/>
        <v>3109</v>
      </c>
      <c r="P67" s="7">
        <f t="shared" si="60"/>
        <v>0</v>
      </c>
      <c r="Q67" s="7">
        <f t="shared" si="60"/>
        <v>3619</v>
      </c>
      <c r="R67" s="7">
        <f t="shared" si="60"/>
        <v>0</v>
      </c>
      <c r="S67" s="8">
        <f t="shared" si="60"/>
        <v>0</v>
      </c>
      <c r="T67" s="8">
        <f t="shared" si="60"/>
        <v>0</v>
      </c>
      <c r="U67" s="8">
        <f t="shared" si="60"/>
        <v>154</v>
      </c>
      <c r="V67" s="8">
        <f t="shared" si="60"/>
        <v>0</v>
      </c>
      <c r="W67" s="8">
        <f>SUM(W61:W62,W65)</f>
        <v>21423</v>
      </c>
      <c r="Z67" s="9">
        <f>I67+U67-Q67+S67</f>
        <v>21423</v>
      </c>
      <c r="AA67" s="1" t="str">
        <f>IF(Z67=W67,"ok","error")</f>
        <v>ok</v>
      </c>
    </row>
    <row r="68" spans="1:27" ht="16.5" thickBot="1" x14ac:dyDescent="0.3">
      <c r="A68" s="11" t="s">
        <v>22</v>
      </c>
      <c r="B68" s="12"/>
      <c r="C68" s="22"/>
      <c r="D68" s="13"/>
      <c r="E68" s="13"/>
      <c r="F68" s="13"/>
      <c r="G68" s="13"/>
      <c r="H68" s="13"/>
      <c r="I68" s="13"/>
      <c r="J68" s="13"/>
      <c r="K68" s="14">
        <f t="shared" ref="K68" si="61">K67/($I67+$U67)</f>
        <v>2.5157735005191277E-3</v>
      </c>
      <c r="L68" s="14"/>
      <c r="M68" s="14">
        <f t="shared" ref="M68" si="62">M67/($I67+$U67)</f>
        <v>1.7850011979873813E-2</v>
      </c>
      <c r="N68" s="14"/>
      <c r="O68" s="14">
        <f t="shared" ref="O68" si="63">O67/($I67+$U67)</f>
        <v>0.12415142560498363</v>
      </c>
      <c r="P68" s="15"/>
      <c r="Q68" s="14">
        <f>Q67/($I67+$U67)</f>
        <v>0.14451721108537657</v>
      </c>
      <c r="R68" s="13"/>
      <c r="S68" s="8"/>
      <c r="T68" s="16" t="s">
        <v>18</v>
      </c>
      <c r="U68" s="17"/>
      <c r="V68" s="17"/>
      <c r="W68" s="18">
        <f>(W67-U67)/I67</f>
        <v>0.85458855673416911</v>
      </c>
      <c r="X68" s="19">
        <f>W68+Q68</f>
        <v>0.99910576781954563</v>
      </c>
      <c r="Y68" s="19"/>
    </row>
    <row r="69" spans="1:27" x14ac:dyDescent="0.25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8"/>
      <c r="T69" s="8"/>
      <c r="U69" s="8"/>
      <c r="V69" s="8"/>
      <c r="W69" s="8"/>
    </row>
    <row r="70" spans="1:27" x14ac:dyDescent="0.25">
      <c r="A70" s="3" t="s">
        <v>14</v>
      </c>
      <c r="B70" s="23">
        <v>2019</v>
      </c>
      <c r="C70" s="7" cm="1">
        <f t="array" ref="C70:W70">'[1]TRIPS 2019'!C679:W679</f>
        <v>13706</v>
      </c>
      <c r="D70" s="7">
        <v>0</v>
      </c>
      <c r="E70" s="7">
        <v>337</v>
      </c>
      <c r="F70" s="7">
        <v>0</v>
      </c>
      <c r="G70" s="7">
        <v>54</v>
      </c>
      <c r="H70" s="7">
        <v>0</v>
      </c>
      <c r="I70" s="7">
        <v>14097</v>
      </c>
      <c r="J70" s="7">
        <v>0</v>
      </c>
      <c r="K70" s="7">
        <v>37</v>
      </c>
      <c r="L70" s="7">
        <v>0</v>
      </c>
      <c r="M70" s="7">
        <v>244</v>
      </c>
      <c r="N70" s="7">
        <v>0</v>
      </c>
      <c r="O70" s="7">
        <v>39</v>
      </c>
      <c r="P70" s="7">
        <v>0</v>
      </c>
      <c r="Q70" s="7">
        <v>320</v>
      </c>
      <c r="R70" s="7">
        <v>0</v>
      </c>
      <c r="S70" s="8">
        <v>192</v>
      </c>
      <c r="T70" s="8">
        <v>0</v>
      </c>
      <c r="U70" s="8">
        <v>128</v>
      </c>
      <c r="V70" s="8">
        <v>0</v>
      </c>
      <c r="W70" s="8">
        <v>14097</v>
      </c>
      <c r="Z70" s="9">
        <f>I70+U70-Q70+S70</f>
        <v>14097</v>
      </c>
      <c r="AA70" s="1" t="str">
        <f>IF(Z70=W70,"ok","error")</f>
        <v>ok</v>
      </c>
    </row>
    <row r="71" spans="1:27" x14ac:dyDescent="0.25">
      <c r="A71" s="3" t="s">
        <v>15</v>
      </c>
      <c r="B71" s="3">
        <v>2019</v>
      </c>
      <c r="C71" s="7" cm="1">
        <f t="array" ref="C71:W71">'[1]TRIPS 2019'!C694:W694</f>
        <v>2826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2826</v>
      </c>
      <c r="J71" s="7">
        <v>0</v>
      </c>
      <c r="K71" s="7">
        <v>4</v>
      </c>
      <c r="L71" s="7">
        <v>0</v>
      </c>
      <c r="M71" s="7">
        <v>62</v>
      </c>
      <c r="N71" s="7">
        <v>0</v>
      </c>
      <c r="O71" s="7">
        <v>2</v>
      </c>
      <c r="P71" s="7">
        <v>0</v>
      </c>
      <c r="Q71" s="7">
        <v>68</v>
      </c>
      <c r="R71" s="7">
        <v>0</v>
      </c>
      <c r="S71" s="8">
        <v>-192</v>
      </c>
      <c r="T71" s="8">
        <v>0</v>
      </c>
      <c r="U71" s="8">
        <v>0</v>
      </c>
      <c r="V71" s="8">
        <v>0</v>
      </c>
      <c r="W71" s="8">
        <v>2566</v>
      </c>
      <c r="Z71" s="9">
        <f>I71+U71-Q71+S71</f>
        <v>2566</v>
      </c>
      <c r="AA71" s="1" t="str">
        <f>IF(Z71=W71,"ok","error")</f>
        <v>ok</v>
      </c>
    </row>
    <row r="72" spans="1:27" ht="16.5" thickBot="1" x14ac:dyDescent="0.3">
      <c r="A72" s="10" t="s">
        <v>16</v>
      </c>
      <c r="B72" s="3"/>
      <c r="C72" s="8">
        <f>SUM(C70:C71)</f>
        <v>16532</v>
      </c>
      <c r="D72" s="8">
        <f t="shared" ref="D72:W72" si="64">SUM(D70:D71)</f>
        <v>0</v>
      </c>
      <c r="E72" s="8">
        <f t="shared" si="64"/>
        <v>337</v>
      </c>
      <c r="F72" s="8">
        <f t="shared" si="64"/>
        <v>0</v>
      </c>
      <c r="G72" s="8">
        <f t="shared" si="64"/>
        <v>54</v>
      </c>
      <c r="H72" s="8">
        <f t="shared" si="64"/>
        <v>0</v>
      </c>
      <c r="I72" s="8">
        <f t="shared" si="64"/>
        <v>16923</v>
      </c>
      <c r="J72" s="8">
        <f t="shared" si="64"/>
        <v>0</v>
      </c>
      <c r="K72" s="8">
        <f t="shared" si="64"/>
        <v>41</v>
      </c>
      <c r="L72" s="8">
        <f t="shared" si="64"/>
        <v>0</v>
      </c>
      <c r="M72" s="8">
        <f t="shared" si="64"/>
        <v>306</v>
      </c>
      <c r="N72" s="8">
        <f t="shared" si="64"/>
        <v>0</v>
      </c>
      <c r="O72" s="8">
        <f t="shared" si="64"/>
        <v>41</v>
      </c>
      <c r="P72" s="8">
        <f t="shared" si="64"/>
        <v>0</v>
      </c>
      <c r="Q72" s="8">
        <f t="shared" si="64"/>
        <v>388</v>
      </c>
      <c r="R72" s="8">
        <f t="shared" si="64"/>
        <v>0</v>
      </c>
      <c r="S72" s="8">
        <f t="shared" si="64"/>
        <v>0</v>
      </c>
      <c r="T72" s="8">
        <f t="shared" si="64"/>
        <v>0</v>
      </c>
      <c r="U72" s="8">
        <f t="shared" si="64"/>
        <v>128</v>
      </c>
      <c r="V72" s="8">
        <f t="shared" si="64"/>
        <v>0</v>
      </c>
      <c r="W72" s="8">
        <f t="shared" si="64"/>
        <v>16663</v>
      </c>
      <c r="Z72" s="9">
        <f>I72+U72-Q72+S72</f>
        <v>16663</v>
      </c>
      <c r="AA72" s="1" t="str">
        <f>IF(Z72=W72,"ok","error")</f>
        <v>ok</v>
      </c>
    </row>
    <row r="73" spans="1:27" ht="16.5" thickBot="1" x14ac:dyDescent="0.3">
      <c r="A73" s="11" t="s">
        <v>17</v>
      </c>
      <c r="B73" s="12"/>
      <c r="C73" s="13"/>
      <c r="D73" s="13"/>
      <c r="E73" s="13"/>
      <c r="F73" s="13"/>
      <c r="G73" s="13"/>
      <c r="H73" s="13"/>
      <c r="I73" s="13"/>
      <c r="J73" s="13"/>
      <c r="K73" s="14">
        <f t="shared" ref="K73" si="65">K72/($I72+$U72)</f>
        <v>2.4045510527241805E-3</v>
      </c>
      <c r="L73" s="14"/>
      <c r="M73" s="14">
        <f t="shared" ref="M73" si="66">M72/($I72+$U72)</f>
        <v>1.794616151545364E-2</v>
      </c>
      <c r="N73" s="14"/>
      <c r="O73" s="14">
        <f t="shared" ref="O73" si="67">O72/($I72+$U72)</f>
        <v>2.4045510527241805E-3</v>
      </c>
      <c r="P73" s="15"/>
      <c r="Q73" s="14">
        <f>Q72/($I72+$U72)</f>
        <v>2.2755263620902001E-2</v>
      </c>
      <c r="R73" s="13"/>
      <c r="S73" s="8"/>
      <c r="T73" s="16" t="s">
        <v>18</v>
      </c>
      <c r="U73" s="17"/>
      <c r="V73" s="17"/>
      <c r="W73" s="18">
        <f>(W72-U72)/I72</f>
        <v>0.97707262305737752</v>
      </c>
      <c r="X73" s="19">
        <f>W73+Q73</f>
        <v>0.99982788667827949</v>
      </c>
      <c r="Y73" s="19"/>
    </row>
    <row r="74" spans="1:27" ht="16.5" thickBot="1" x14ac:dyDescent="0.3">
      <c r="A74" s="3" t="s">
        <v>19</v>
      </c>
      <c r="B74" s="3">
        <v>2019</v>
      </c>
      <c r="C74" s="7" cm="1">
        <f t="array" ref="C74:W74">'[1]TRIPS 2019'!C709:W709</f>
        <v>7742</v>
      </c>
      <c r="D74" s="7">
        <v>0</v>
      </c>
      <c r="E74" s="7">
        <v>60</v>
      </c>
      <c r="F74" s="7">
        <v>0</v>
      </c>
      <c r="G74" s="7">
        <v>-54</v>
      </c>
      <c r="H74" s="7">
        <v>0</v>
      </c>
      <c r="I74" s="7">
        <v>7748</v>
      </c>
      <c r="J74" s="7">
        <v>0</v>
      </c>
      <c r="K74" s="7">
        <v>206</v>
      </c>
      <c r="L74" s="7">
        <v>0</v>
      </c>
      <c r="M74" s="7">
        <v>318</v>
      </c>
      <c r="N74" s="7">
        <v>0</v>
      </c>
      <c r="O74" s="7">
        <v>31</v>
      </c>
      <c r="P74" s="7">
        <v>0</v>
      </c>
      <c r="Q74" s="7">
        <v>555</v>
      </c>
      <c r="R74" s="7">
        <v>0</v>
      </c>
      <c r="S74" s="8">
        <v>0</v>
      </c>
      <c r="T74" s="8">
        <v>0</v>
      </c>
      <c r="U74" s="8">
        <v>88</v>
      </c>
      <c r="V74" s="8">
        <v>0</v>
      </c>
      <c r="W74" s="8">
        <v>7281</v>
      </c>
      <c r="Z74" s="9">
        <f>I74+U74-Q74+S74</f>
        <v>7281</v>
      </c>
      <c r="AA74" s="1" t="str">
        <f>IF(Z74=W74,"ok","error")</f>
        <v>ok</v>
      </c>
    </row>
    <row r="75" spans="1:27" ht="16.5" thickBot="1" x14ac:dyDescent="0.3">
      <c r="A75" s="11" t="s">
        <v>20</v>
      </c>
      <c r="B75" s="12"/>
      <c r="C75" s="13"/>
      <c r="D75" s="13"/>
      <c r="E75" s="13"/>
      <c r="F75" s="13"/>
      <c r="G75" s="13"/>
      <c r="H75" s="13"/>
      <c r="I75" s="13"/>
      <c r="J75" s="13"/>
      <c r="K75" s="14">
        <f t="shared" ref="K75" si="68">K74/($I74+$U74)</f>
        <v>2.6288922919857068E-2</v>
      </c>
      <c r="L75" s="14"/>
      <c r="M75" s="14">
        <f t="shared" ref="M75" si="69">M74/($I74+$U74)</f>
        <v>4.0581929555895867E-2</v>
      </c>
      <c r="N75" s="14"/>
      <c r="O75" s="14">
        <f t="shared" ref="O75" si="70">O74/($I74+$U74)</f>
        <v>3.9561000510464524E-3</v>
      </c>
      <c r="P75" s="15"/>
      <c r="Q75" s="14">
        <f>Q74/($I74+$U74)</f>
        <v>7.0826952526799394E-2</v>
      </c>
      <c r="R75" s="13"/>
      <c r="S75" s="8"/>
      <c r="T75" s="16" t="s">
        <v>18</v>
      </c>
      <c r="U75" s="17"/>
      <c r="V75" s="17"/>
      <c r="W75" s="18">
        <f>(W74-U74)/I74</f>
        <v>0.92836861125451731</v>
      </c>
      <c r="X75" s="19">
        <f>W75+Q75</f>
        <v>0.99919556378131669</v>
      </c>
      <c r="Y75" s="19"/>
    </row>
    <row r="76" spans="1:27" ht="16.5" thickBot="1" x14ac:dyDescent="0.3">
      <c r="A76" s="3" t="s">
        <v>21</v>
      </c>
      <c r="B76" s="3">
        <v>2019</v>
      </c>
      <c r="C76" s="7">
        <f>SUM(C70:C71,C74)</f>
        <v>24274</v>
      </c>
      <c r="D76" s="7">
        <f t="shared" ref="D76:W76" si="71">SUM(D70:D71,D74)</f>
        <v>0</v>
      </c>
      <c r="E76" s="7">
        <f t="shared" si="71"/>
        <v>397</v>
      </c>
      <c r="F76" s="7">
        <f t="shared" si="71"/>
        <v>0</v>
      </c>
      <c r="G76" s="7">
        <f t="shared" si="71"/>
        <v>0</v>
      </c>
      <c r="H76" s="7">
        <f t="shared" si="71"/>
        <v>0</v>
      </c>
      <c r="I76" s="7">
        <f t="shared" si="71"/>
        <v>24671</v>
      </c>
      <c r="J76" s="7">
        <f t="shared" si="71"/>
        <v>0</v>
      </c>
      <c r="K76" s="7">
        <f t="shared" si="71"/>
        <v>247</v>
      </c>
      <c r="L76" s="7">
        <f t="shared" si="71"/>
        <v>0</v>
      </c>
      <c r="M76" s="7">
        <f t="shared" si="71"/>
        <v>624</v>
      </c>
      <c r="N76" s="7">
        <f t="shared" si="71"/>
        <v>0</v>
      </c>
      <c r="O76" s="7">
        <f t="shared" si="71"/>
        <v>72</v>
      </c>
      <c r="P76" s="7">
        <f t="shared" si="71"/>
        <v>0</v>
      </c>
      <c r="Q76" s="7">
        <f t="shared" si="71"/>
        <v>943</v>
      </c>
      <c r="R76" s="7">
        <f t="shared" si="71"/>
        <v>0</v>
      </c>
      <c r="S76" s="8">
        <f t="shared" si="71"/>
        <v>0</v>
      </c>
      <c r="T76" s="8">
        <f t="shared" si="71"/>
        <v>0</v>
      </c>
      <c r="U76" s="8">
        <f t="shared" si="71"/>
        <v>216</v>
      </c>
      <c r="V76" s="8">
        <f t="shared" si="71"/>
        <v>0</v>
      </c>
      <c r="W76" s="8">
        <f t="shared" si="71"/>
        <v>23944</v>
      </c>
      <c r="Z76" s="9">
        <f>I76+U76-Q76+S76</f>
        <v>23944</v>
      </c>
      <c r="AA76" s="1" t="str">
        <f>IF(Z76=W76,"ok","error")</f>
        <v>ok</v>
      </c>
    </row>
    <row r="77" spans="1:27" ht="16.5" thickBot="1" x14ac:dyDescent="0.3">
      <c r="A77" s="11" t="s">
        <v>22</v>
      </c>
      <c r="B77" s="20"/>
      <c r="C77" s="22"/>
      <c r="D77" s="13"/>
      <c r="E77" s="13"/>
      <c r="F77" s="13"/>
      <c r="G77" s="13"/>
      <c r="H77" s="13"/>
      <c r="I77" s="13"/>
      <c r="J77" s="13"/>
      <c r="K77" s="14">
        <f t="shared" ref="K77" si="72">K76/($I76+$U76)</f>
        <v>9.9248603688672794E-3</v>
      </c>
      <c r="L77" s="14"/>
      <c r="M77" s="14">
        <f t="shared" ref="M77" si="73">M76/($I76+$U76)</f>
        <v>2.5073331458191024E-2</v>
      </c>
      <c r="N77" s="14"/>
      <c r="O77" s="14">
        <f t="shared" ref="O77" si="74">O76/($I76+$U76)</f>
        <v>2.893076706714349E-3</v>
      </c>
      <c r="P77" s="15"/>
      <c r="Q77" s="14">
        <f>Q76/($I76+$U76)</f>
        <v>3.789126853377265E-2</v>
      </c>
      <c r="R77" s="13"/>
      <c r="S77" s="8"/>
      <c r="T77" s="16" t="s">
        <v>18</v>
      </c>
      <c r="U77" s="17"/>
      <c r="V77" s="17"/>
      <c r="W77" s="18">
        <f>W76/I76</f>
        <v>0.97053220380203475</v>
      </c>
      <c r="X77" s="19">
        <f>W77+Q77</f>
        <v>1.0084234723358074</v>
      </c>
      <c r="Y77" s="19"/>
    </row>
  </sheetData>
  <mergeCells count="6">
    <mergeCell ref="C1:I1"/>
    <mergeCell ref="K1:Q1"/>
    <mergeCell ref="C12:I12"/>
    <mergeCell ref="K12:Q12"/>
    <mergeCell ref="C23:I23"/>
    <mergeCell ref="K23:Q23"/>
  </mergeCells>
  <pageMargins left="0.7" right="0.7" top="0.75" bottom="0.75" header="0.3" footer="0.3"/>
  <pageSetup paperSize="3" fitToHeight="0" orientation="landscape" r:id="rId1"/>
  <headerFooter>
    <oddFooter>Page &amp;P of &amp;N</oddFooter>
  </headerFooter>
  <rowBreaks count="1" manualBreakCount="1">
    <brk id="6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</vt:lpstr>
      <vt:lpstr>'Summary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Driscoll</dc:creator>
  <cp:lastModifiedBy>Sean Driscoll</cp:lastModifiedBy>
  <dcterms:created xsi:type="dcterms:W3CDTF">2026-03-20T20:11:04Z</dcterms:created>
  <dcterms:modified xsi:type="dcterms:W3CDTF">2026-03-20T20:11:39Z</dcterms:modified>
</cp:coreProperties>
</file>